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vecak\Downloads\"/>
    </mc:Choice>
  </mc:AlternateContent>
  <xr:revisionPtr revIDLastSave="0" documentId="13_ncr:1_{64887F93-C4C0-4D0F-B1AB-748BF61E60AD}" xr6:coauthVersionLast="47" xr6:coauthVersionMax="47" xr10:uidLastSave="{00000000-0000-0000-0000-000000000000}"/>
  <bookViews>
    <workbookView xWindow="-120" yWindow="-120" windowWidth="29040" windowHeight="15720" tabRatio="920" xr2:uid="{00000000-000D-0000-FFFF-FFFF00000000}"/>
  </bookViews>
  <sheets>
    <sheet name="IHL CITY-ICD LIST" sheetId="1" r:id="rId1"/>
    <sheet name="Dadri" sheetId="18" r:id="rId2"/>
    <sheet name="Faridabad" sheetId="10" r:id="rId3"/>
    <sheet name="Gurgaon" sheetId="13" r:id="rId4"/>
    <sheet name="Jaipur" sheetId="20" r:id="rId5"/>
    <sheet name="Jodhpur" sheetId="21" r:id="rId6"/>
    <sheet name="Kanpur" sheetId="22" r:id="rId7"/>
    <sheet name="Ludhiana" sheetId="12" r:id="rId8"/>
    <sheet name="Moradabad" sheetId="25" r:id="rId9"/>
    <sheet name="New Delhi" sheetId="14" r:id="rId10"/>
    <sheet name="Panki" sheetId="37" r:id="rId11"/>
    <sheet name="Sonipat" sheetId="38" r:id="rId12"/>
    <sheet name="Sahnewal" sheetId="41" r:id="rId13"/>
    <sheet name="Pant Nagar" sheetId="44" state="hidden" r:id="rId14"/>
    <sheet name="Jattipur" sheetId="46" r:id="rId15"/>
    <sheet name="Chawa Pail" sheetId="47" r:id="rId16"/>
    <sheet name="Khatuwas" sheetId="51" r:id="rId17"/>
    <sheet name="Palwal" sheetId="53" r:id="rId18"/>
    <sheet name="Kila Raipur" sheetId="57" r:id="rId19"/>
    <sheet name="Piyala" sheetId="63" r:id="rId20"/>
    <sheet name="Modinagar" sheetId="64" r:id="rId21"/>
    <sheet name="Pali" sheetId="65" r:id="rId22"/>
    <sheet name="Bangalore" sheetId="66" r:id="rId23"/>
  </sheets>
  <definedNames>
    <definedName name="_Dighi" localSheetId="15">'IHL CITY-ICD LIST'!#REF!</definedName>
    <definedName name="_Dighi" localSheetId="14">'IHL CITY-ICD LIST'!#REF!</definedName>
    <definedName name="_Dighi" localSheetId="16">'IHL CITY-ICD LIST'!#REF!</definedName>
    <definedName name="_Dighi" localSheetId="17">'IHL CITY-ICD LIST'!#REF!</definedName>
    <definedName name="_Dighi" localSheetId="10">'IHL CITY-ICD LIST'!#REF!</definedName>
    <definedName name="_Dighi" localSheetId="13">'IHL CITY-ICD LIST'!#REF!</definedName>
    <definedName name="_Dighi" localSheetId="19">Piyala!#REF!</definedName>
    <definedName name="_Dighi" localSheetId="12">'IHL CITY-ICD LIST'!#REF!</definedName>
    <definedName name="_Dighi" localSheetId="11">'IHL CITY-ICD LIST'!#REF!</definedName>
    <definedName name="_Dighi">'IHL CITY-ICD LIST'!#REF!</definedName>
    <definedName name="_xlnm._FilterDatabase" localSheetId="0" hidden="1">'IHL CITY-ICD LIST'!$B$2:$E$24</definedName>
    <definedName name="Ahmedabad" localSheetId="0">'IHL CITY-ICD LIST'!#REF!</definedName>
    <definedName name="Ahmedabad" localSheetId="19">Piyala!#REF!</definedName>
    <definedName name="AURANGABAD" localSheetId="0">'IHL CITY-ICD LIST'!#REF!</definedName>
    <definedName name="AURANGABAD" localSheetId="19">Piyala!#REF!</definedName>
    <definedName name="BANGALORE" localSheetId="15">'IHL CITY-ICD LIST'!#REF!</definedName>
    <definedName name="BANGALORE" localSheetId="14">'IHL CITY-ICD LIST'!#REF!</definedName>
    <definedName name="BANGALORE" localSheetId="16">'IHL CITY-ICD LIST'!#REF!</definedName>
    <definedName name="BANGALORE" localSheetId="17">'IHL CITY-ICD LIST'!#REF!</definedName>
    <definedName name="BANGALORE" localSheetId="10">'IHL CITY-ICD LIST'!#REF!</definedName>
    <definedName name="BANGALORE" localSheetId="13">'IHL CITY-ICD LIST'!#REF!</definedName>
    <definedName name="BANGALORE" localSheetId="19">Piyala!#REF!</definedName>
    <definedName name="BANGALORE" localSheetId="12">'IHL CITY-ICD LIST'!#REF!</definedName>
    <definedName name="BANGALORE" localSheetId="11">'IHL CITY-ICD LIST'!#REF!</definedName>
    <definedName name="BANGALORE">'IHL CITY-ICD LIST'!#REF!</definedName>
    <definedName name="BARODA" localSheetId="0">'IHL CITY-ICD LIST'!#REF!</definedName>
    <definedName name="BARODA" localSheetId="19">Piyala!#REF!</definedName>
    <definedName name="Bhusawal" localSheetId="0">'IHL CITY-ICD LIST'!#REF!</definedName>
    <definedName name="Bhusawal" localSheetId="19">Piyala!#REF!</definedName>
    <definedName name="Chinchwad" localSheetId="0">'IHL CITY-ICD LIST'!#REF!</definedName>
    <definedName name="Chinchwad" localSheetId="19">Piyala!#REF!</definedName>
    <definedName name="Coimbatore" localSheetId="0">'IHL CITY-ICD LIST'!#REF!</definedName>
    <definedName name="Coimbatore" localSheetId="19">Piyala!#REF!</definedName>
    <definedName name="d" localSheetId="15">'IHL CITY-ICD LIST'!#REF!</definedName>
    <definedName name="d" localSheetId="14">'IHL CITY-ICD LIST'!#REF!</definedName>
    <definedName name="d" localSheetId="16">'IHL CITY-ICD LIST'!#REF!</definedName>
    <definedName name="d" localSheetId="17">'IHL CITY-ICD LIST'!#REF!</definedName>
    <definedName name="d" localSheetId="13">'IHL CITY-ICD LIST'!#REF!</definedName>
    <definedName name="d">'IHL CITY-ICD LIST'!#REF!</definedName>
    <definedName name="Dadri" localSheetId="0">'IHL CITY-ICD LIST'!#REF!</definedName>
    <definedName name="Dadri" localSheetId="19">Piyala!#REF!</definedName>
    <definedName name="Digh" localSheetId="15">'IHL CITY-ICD LIST'!#REF!</definedName>
    <definedName name="Digh" localSheetId="14">'IHL CITY-ICD LIST'!#REF!</definedName>
    <definedName name="Digh" localSheetId="16">'IHL CITY-ICD LIST'!#REF!</definedName>
    <definedName name="Digh" localSheetId="17">'IHL CITY-ICD LIST'!#REF!</definedName>
    <definedName name="Digh" localSheetId="10">'IHL CITY-ICD LIST'!#REF!</definedName>
    <definedName name="Digh" localSheetId="13">'IHL CITY-ICD LIST'!#REF!</definedName>
    <definedName name="Digh" localSheetId="12">'IHL CITY-ICD LIST'!#REF!</definedName>
    <definedName name="Digh" localSheetId="11">'IHL CITY-ICD LIST'!#REF!</definedName>
    <definedName name="Digh">'IHL CITY-ICD LIST'!#REF!</definedName>
    <definedName name="Dighi" localSheetId="0">'IHL CITY-ICD LIST'!#REF!</definedName>
    <definedName name="Dighi" localSheetId="19">Piyala!#REF!</definedName>
    <definedName name="Faridabad" localSheetId="0">'IHL CITY-ICD LIST'!#REF!</definedName>
    <definedName name="Faridabad" localSheetId="19">Piyala!#REF!</definedName>
    <definedName name="Ghaziabad" localSheetId="15">'IHL CITY-ICD LIST'!#REF!</definedName>
    <definedName name="Ghaziabad" localSheetId="14">'IHL CITY-ICD LIST'!#REF!</definedName>
    <definedName name="Ghaziabad" localSheetId="16">'IHL CITY-ICD LIST'!#REF!</definedName>
    <definedName name="Ghaziabad" localSheetId="17">'IHL CITY-ICD LIST'!#REF!</definedName>
    <definedName name="Ghaziabad" localSheetId="10">'IHL CITY-ICD LIST'!#REF!</definedName>
    <definedName name="Ghaziabad" localSheetId="13">'IHL CITY-ICD LIST'!#REF!</definedName>
    <definedName name="Ghaziabad" localSheetId="19">Piyala!#REF!</definedName>
    <definedName name="Ghaziabad" localSheetId="12">'IHL CITY-ICD LIST'!#REF!</definedName>
    <definedName name="Ghaziabad" localSheetId="11">'IHL CITY-ICD LIST'!#REF!</definedName>
    <definedName name="Ghaziabad">'IHL CITY-ICD LIST'!#REF!</definedName>
    <definedName name="gurgaon" localSheetId="15">'IHL CITY-ICD LIST'!#REF!</definedName>
    <definedName name="gurgaon" localSheetId="14">'IHL CITY-ICD LIST'!#REF!</definedName>
    <definedName name="gurgaon" localSheetId="16">'IHL CITY-ICD LIST'!#REF!</definedName>
    <definedName name="gurgaon" localSheetId="17">'IHL CITY-ICD LIST'!#REF!</definedName>
    <definedName name="gurgaon" localSheetId="10">'IHL CITY-ICD LIST'!#REF!</definedName>
    <definedName name="gurgaon" localSheetId="13">'IHL CITY-ICD LIST'!#REF!</definedName>
    <definedName name="gurgaon" localSheetId="12">'IHL CITY-ICD LIST'!#REF!</definedName>
    <definedName name="gurgaon" localSheetId="11">'IHL CITY-ICD LIST'!#REF!</definedName>
    <definedName name="gurgaon">'IHL CITY-ICD LIST'!#REF!</definedName>
    <definedName name="GURGOAN" localSheetId="15">'IHL CITY-ICD LIST'!#REF!</definedName>
    <definedName name="GURGOAN" localSheetId="14">'IHL CITY-ICD LIST'!#REF!</definedName>
    <definedName name="GURGOAN" localSheetId="16">'IHL CITY-ICD LIST'!#REF!</definedName>
    <definedName name="GURGOAN" localSheetId="17">'IHL CITY-ICD LIST'!#REF!</definedName>
    <definedName name="GURGOAN" localSheetId="10">'IHL CITY-ICD LIST'!#REF!</definedName>
    <definedName name="GURGOAN" localSheetId="13">'IHL CITY-ICD LIST'!#REF!</definedName>
    <definedName name="GURGOAN" localSheetId="19">Piyala!#REF!</definedName>
    <definedName name="GURGOAN" localSheetId="12">'IHL CITY-ICD LIST'!#REF!</definedName>
    <definedName name="GURGOAN" localSheetId="11">'IHL CITY-ICD LIST'!#REF!</definedName>
    <definedName name="GURGOAN">'IHL CITY-ICD LIST'!#REF!</definedName>
    <definedName name="Hyderabad" localSheetId="0">'IHL CITY-ICD LIST'!#REF!</definedName>
    <definedName name="Hyderabad" localSheetId="19">Piyala!#REF!</definedName>
    <definedName name="ICD_Kanpur" localSheetId="15">'IHL CITY-ICD LIST'!#REF!</definedName>
    <definedName name="ICD_Kanpur" localSheetId="14">'IHL CITY-ICD LIST'!#REF!</definedName>
    <definedName name="ICD_Kanpur" localSheetId="16">'IHL CITY-ICD LIST'!#REF!</definedName>
    <definedName name="ICD_Kanpur" localSheetId="17">'IHL CITY-ICD LIST'!#REF!</definedName>
    <definedName name="ICD_Kanpur" localSheetId="10">'IHL CITY-ICD LIST'!#REF!</definedName>
    <definedName name="ICD_Kanpur" localSheetId="13">'IHL CITY-ICD LIST'!#REF!</definedName>
    <definedName name="ICD_Kanpur" localSheetId="19">Piyala!#REF!</definedName>
    <definedName name="ICD_Kanpur" localSheetId="12">'IHL CITY-ICD LIST'!#REF!</definedName>
    <definedName name="ICD_Kanpur" localSheetId="11">'IHL CITY-ICD LIST'!#REF!</definedName>
    <definedName name="ICD_Kanpur">'IHL CITY-ICD LIST'!#REF!</definedName>
    <definedName name="ICD_Sanathnagar" localSheetId="15">'IHL CITY-ICD LIST'!#REF!</definedName>
    <definedName name="ICD_Sanathnagar" localSheetId="14">'IHL CITY-ICD LIST'!#REF!</definedName>
    <definedName name="ICD_Sanathnagar" localSheetId="16">'IHL CITY-ICD LIST'!#REF!</definedName>
    <definedName name="ICD_Sanathnagar" localSheetId="17">'IHL CITY-ICD LIST'!#REF!</definedName>
    <definedName name="ICD_Sanathnagar" localSheetId="10">'IHL CITY-ICD LIST'!#REF!</definedName>
    <definedName name="ICD_Sanathnagar" localSheetId="13">'IHL CITY-ICD LIST'!#REF!</definedName>
    <definedName name="ICD_Sanathnagar" localSheetId="19">Piyala!#REF!</definedName>
    <definedName name="ICD_Sanathnagar" localSheetId="12">'IHL CITY-ICD LIST'!#REF!</definedName>
    <definedName name="ICD_Sanathnagar" localSheetId="11">'IHL CITY-ICD LIST'!#REF!</definedName>
    <definedName name="ICD_Sanathnagar">'IHL CITY-ICD LIST'!#REF!</definedName>
    <definedName name="Jaipur" localSheetId="0">'IHL CITY-ICD LIST'!#REF!</definedName>
    <definedName name="Jaipur" localSheetId="19">Piyala!#REF!</definedName>
    <definedName name="JODHPUR" localSheetId="0">'IHL CITY-ICD LIST'!#REF!</definedName>
    <definedName name="JODHPUR" localSheetId="19">Piyala!#REF!</definedName>
    <definedName name="Kanpur" localSheetId="0">'IHL CITY-ICD LIST'!#REF!</definedName>
    <definedName name="Kanpur" localSheetId="19">Piyala!#REF!</definedName>
    <definedName name="LONI" localSheetId="0">'IHL CITY-ICD LIST'!#REF!</definedName>
    <definedName name="LONI" localSheetId="19">Piyala!#REF!</definedName>
    <definedName name="Ludhiana" localSheetId="0">'IHL CITY-ICD LIST'!#REF!</definedName>
    <definedName name="Ludhiana" localSheetId="19">Piyala!#REF!</definedName>
    <definedName name="Maliwada" localSheetId="15">'IHL CITY-ICD LIST'!#REF!</definedName>
    <definedName name="Maliwada" localSheetId="14">'IHL CITY-ICD LIST'!#REF!</definedName>
    <definedName name="Maliwada" localSheetId="16">'IHL CITY-ICD LIST'!#REF!</definedName>
    <definedName name="Maliwada" localSheetId="17">'IHL CITY-ICD LIST'!#REF!</definedName>
    <definedName name="Maliwada" localSheetId="10">'IHL CITY-ICD LIST'!#REF!</definedName>
    <definedName name="Maliwada" localSheetId="13">'IHL CITY-ICD LIST'!#REF!</definedName>
    <definedName name="Maliwada" localSheetId="19">Piyala!#REF!</definedName>
    <definedName name="Maliwada" localSheetId="12">'IHL CITY-ICD LIST'!#REF!</definedName>
    <definedName name="Maliwada" localSheetId="11">'IHL CITY-ICD LIST'!#REF!</definedName>
    <definedName name="Maliwada">'IHL CITY-ICD LIST'!#REF!</definedName>
    <definedName name="MANDIDEEP" localSheetId="15">'IHL CITY-ICD LIST'!#REF!</definedName>
    <definedName name="MANDIDEEP" localSheetId="14">'IHL CITY-ICD LIST'!#REF!</definedName>
    <definedName name="MANDIDEEP" localSheetId="16">'IHL CITY-ICD LIST'!#REF!</definedName>
    <definedName name="MANDIDEEP" localSheetId="17">'IHL CITY-ICD LIST'!#REF!</definedName>
    <definedName name="MANDIDEEP" localSheetId="10">'IHL CITY-ICD LIST'!#REF!</definedName>
    <definedName name="MANDIDEEP" localSheetId="13">'IHL CITY-ICD LIST'!#REF!</definedName>
    <definedName name="MANDIDEEP" localSheetId="19">Piyala!#REF!</definedName>
    <definedName name="MANDIDEEP" localSheetId="12">'IHL CITY-ICD LIST'!#REF!</definedName>
    <definedName name="MANDIDEEP" localSheetId="11">'IHL CITY-ICD LIST'!#REF!</definedName>
    <definedName name="MANDIDEEP">'IHL CITY-ICD LIST'!#REF!</definedName>
    <definedName name="Moradabad" localSheetId="0">'IHL CITY-ICD LIST'!#REF!</definedName>
    <definedName name="Moradabad" localSheetId="19">Piyala!#REF!</definedName>
    <definedName name="MULUND" localSheetId="0">'IHL CITY-ICD LIST'!#REF!</definedName>
    <definedName name="MULUND" localSheetId="19">Piyala!#REF!</definedName>
    <definedName name="NAGPUR" localSheetId="0">'IHL CITY-ICD LIST'!#REF!</definedName>
    <definedName name="NAGPUR" localSheetId="19">Piyala!#REF!</definedName>
    <definedName name="OLE_LINK1" localSheetId="0">'IHL CITY-ICD LIST'!$B$1</definedName>
    <definedName name="OLE_LINK1" localSheetId="19">Piyala!#REF!</definedName>
    <definedName name="OLE_LINK3" localSheetId="0">'IHL CITY-ICD LIST'!#REF!</definedName>
    <definedName name="OLE_LINK3" localSheetId="19">Piyala!#REF!</definedName>
    <definedName name="PATLI" localSheetId="15">'IHL CITY-ICD LIST'!#REF!</definedName>
    <definedName name="PATLI" localSheetId="14">'IHL CITY-ICD LIST'!#REF!</definedName>
    <definedName name="PATLI" localSheetId="16">'IHL CITY-ICD LIST'!#REF!</definedName>
    <definedName name="PATLI" localSheetId="17">'IHL CITY-ICD LIST'!#REF!</definedName>
    <definedName name="PATLI" localSheetId="10">'IHL CITY-ICD LIST'!#REF!</definedName>
    <definedName name="PATLI" localSheetId="13">'IHL CITY-ICD LIST'!#REF!</definedName>
    <definedName name="PATLI" localSheetId="19">Piyala!#REF!</definedName>
    <definedName name="PATLI" localSheetId="12">'IHL CITY-ICD LIST'!#REF!</definedName>
    <definedName name="PATLI" localSheetId="11">'IHL CITY-ICD LIST'!#REF!</definedName>
    <definedName name="PATLI">'IHL CITY-ICD LIST'!#REF!</definedName>
    <definedName name="Patparganj" localSheetId="0">'IHL CITY-ICD LIST'!#REF!</definedName>
    <definedName name="Patparganj" localSheetId="19">Piyala!#REF!</definedName>
    <definedName name="Pimpri" localSheetId="15">'IHL CITY-ICD LIST'!#REF!</definedName>
    <definedName name="Pimpri" localSheetId="14">'IHL CITY-ICD LIST'!#REF!</definedName>
    <definedName name="Pimpri" localSheetId="16">'IHL CITY-ICD LIST'!#REF!</definedName>
    <definedName name="Pimpri" localSheetId="17">'IHL CITY-ICD LIST'!#REF!</definedName>
    <definedName name="Pimpri" localSheetId="10">'IHL CITY-ICD LIST'!#REF!</definedName>
    <definedName name="Pimpri" localSheetId="13">'IHL CITY-ICD LIST'!#REF!</definedName>
    <definedName name="Pimpri" localSheetId="19">Piyala!#REF!</definedName>
    <definedName name="Pimpri" localSheetId="12">'IHL CITY-ICD LIST'!#REF!</definedName>
    <definedName name="Pimpri" localSheetId="11">'IHL CITY-ICD LIST'!#REF!</definedName>
    <definedName name="Pimpri">'IHL CITY-ICD LIST'!#REF!</definedName>
    <definedName name="Pithampur" localSheetId="0">'IHL CITY-ICD LIST'!#REF!</definedName>
    <definedName name="Pithampur" localSheetId="19">Piyala!#REF!</definedName>
    <definedName name="Pondichery" localSheetId="0">'IHL CITY-ICD LIST'!#REF!</definedName>
    <definedName name="Pondichery" localSheetId="19">Piyala!#REF!</definedName>
    <definedName name="_xlnm.Print_Area" localSheetId="0">'IHL CITY-ICD LIST'!$B$1:$E$31</definedName>
    <definedName name="_xlnm.Print_Area" localSheetId="19">Piyala!#REF!</definedName>
    <definedName name="PUNE" localSheetId="0">'IHL CITY-ICD LIST'!#REF!</definedName>
    <definedName name="PUNE" localSheetId="19">Piyala!#REF!</definedName>
    <definedName name="REWARI" localSheetId="15">'IHL CITY-ICD LIST'!#REF!</definedName>
    <definedName name="REWARI" localSheetId="14">'IHL CITY-ICD LIST'!#REF!</definedName>
    <definedName name="REWARI" localSheetId="16">'IHL CITY-ICD LIST'!#REF!</definedName>
    <definedName name="REWARI" localSheetId="17">'IHL CITY-ICD LIST'!#REF!</definedName>
    <definedName name="REWARI" localSheetId="10">'IHL CITY-ICD LIST'!#REF!</definedName>
    <definedName name="REWARI" localSheetId="13">'IHL CITY-ICD LIST'!#REF!</definedName>
    <definedName name="REWARI" localSheetId="19">Piyala!#REF!</definedName>
    <definedName name="REWARI" localSheetId="12">'IHL CITY-ICD LIST'!#REF!</definedName>
    <definedName name="REWARI" localSheetId="11">'IHL CITY-ICD LIST'!#REF!</definedName>
    <definedName name="REWARI">'IHL CITY-ICD LIST'!#REF!</definedName>
    <definedName name="s" localSheetId="15">'IHL CITY-ICD LIST'!#REF!</definedName>
    <definedName name="s" localSheetId="14">'IHL CITY-ICD LIST'!#REF!</definedName>
    <definedName name="s" localSheetId="16">'IHL CITY-ICD LIST'!#REF!</definedName>
    <definedName name="s" localSheetId="17">'IHL CITY-ICD LIST'!#REF!</definedName>
    <definedName name="s">'IHL CITY-ICD LIST'!#REF!</definedName>
    <definedName name="SURAT" localSheetId="0">'IHL CITY-ICD LIST'!#REF!</definedName>
    <definedName name="SURAT" localSheetId="19">Piyala!#REF!</definedName>
    <definedName name="TALEGOAN" localSheetId="15">'IHL CITY-ICD LIST'!#REF!</definedName>
    <definedName name="TALEGOAN" localSheetId="14">'IHL CITY-ICD LIST'!#REF!</definedName>
    <definedName name="TALEGOAN" localSheetId="16">'IHL CITY-ICD LIST'!#REF!</definedName>
    <definedName name="TALEGOAN" localSheetId="17">'IHL CITY-ICD LIST'!#REF!</definedName>
    <definedName name="TALEGOAN" localSheetId="10">'IHL CITY-ICD LIST'!#REF!</definedName>
    <definedName name="TALEGOAN" localSheetId="13">'IHL CITY-ICD LIST'!#REF!</definedName>
    <definedName name="TALEGOAN" localSheetId="19">Piyala!#REF!</definedName>
    <definedName name="TALEGOAN" localSheetId="12">'IHL CITY-ICD LIST'!#REF!</definedName>
    <definedName name="TALEGOAN" localSheetId="11">'IHL CITY-ICD LIST'!#REF!</definedName>
    <definedName name="TALEGOAN">'IHL CITY-ICD LIST'!#REF!</definedName>
    <definedName name="TIRPUR" localSheetId="0">'IHL CITY-ICD LIST'!#REF!</definedName>
    <definedName name="TIRPUR" localSheetId="19">Piyala!#REF!</definedName>
    <definedName name="Tuklaghabad" localSheetId="0">'IHL CITY-ICD LIST'!#REF!</definedName>
    <definedName name="Tuklaghabad" localSheetId="19">Piyala!#REF!</definedName>
    <definedName name="VAPI" localSheetId="0">'IHL CITY-ICD LIST'!#REF!</definedName>
    <definedName name="VAPI" localSheetId="19">Piyala!#REF!</definedName>
    <definedName name="Waluj" localSheetId="0">'IHL CITY-ICD LIST'!#REF!</definedName>
    <definedName name="Waluj" localSheetId="19">Piyala!#REF!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66" l="1"/>
  <c r="I12" i="66"/>
  <c r="J11" i="66"/>
  <c r="I11" i="66"/>
  <c r="J10" i="66"/>
  <c r="I10" i="66"/>
  <c r="H9" i="66"/>
  <c r="H8" i="66"/>
  <c r="H7" i="66"/>
  <c r="H6" i="66"/>
  <c r="H5" i="66"/>
  <c r="I19" i="65"/>
  <c r="H19" i="65"/>
  <c r="I18" i="65"/>
  <c r="H18" i="65"/>
  <c r="I17" i="65"/>
  <c r="H17" i="65"/>
  <c r="G16" i="65"/>
  <c r="G15" i="65"/>
  <c r="G14" i="65"/>
  <c r="G13" i="65"/>
  <c r="G12" i="65"/>
  <c r="I11" i="65"/>
  <c r="H11" i="65"/>
  <c r="I10" i="65"/>
  <c r="H10" i="65"/>
  <c r="I9" i="65"/>
  <c r="H9" i="65"/>
  <c r="G8" i="65"/>
  <c r="G7" i="65"/>
  <c r="G6" i="65"/>
  <c r="G5" i="65"/>
  <c r="G4" i="65"/>
  <c r="F28" i="14"/>
  <c r="E28" i="14"/>
  <c r="F19" i="25"/>
  <c r="E19" i="25"/>
  <c r="I19" i="64"/>
  <c r="H19" i="64"/>
  <c r="I18" i="64"/>
  <c r="H18" i="64"/>
  <c r="I17" i="64"/>
  <c r="H17" i="64"/>
  <c r="G16" i="64"/>
  <c r="G15" i="64"/>
  <c r="G14" i="64"/>
  <c r="G13" i="64"/>
  <c r="G12" i="64"/>
  <c r="I11" i="64"/>
  <c r="H11" i="64"/>
  <c r="I10" i="64"/>
  <c r="H10" i="64"/>
  <c r="I9" i="64"/>
  <c r="H9" i="64"/>
  <c r="G8" i="64"/>
  <c r="G7" i="64"/>
  <c r="G6" i="64"/>
  <c r="G5" i="64"/>
  <c r="G4" i="64"/>
  <c r="F27" i="12"/>
  <c r="E27" i="12"/>
  <c r="F27" i="20"/>
  <c r="E27" i="20"/>
  <c r="F27" i="13"/>
  <c r="E27" i="13"/>
  <c r="F21" i="18"/>
  <c r="E21" i="18"/>
  <c r="J11" i="37"/>
  <c r="I11" i="37"/>
  <c r="J11" i="47"/>
  <c r="I11" i="47"/>
  <c r="J11" i="38"/>
  <c r="I11" i="38"/>
  <c r="J29" i="18"/>
  <c r="I29" i="18"/>
  <c r="J12" i="18"/>
  <c r="I12" i="18"/>
  <c r="I47" i="13"/>
  <c r="H47" i="13"/>
  <c r="I46" i="13"/>
  <c r="H46" i="13"/>
  <c r="I45" i="13"/>
  <c r="H45" i="13"/>
  <c r="G44" i="13"/>
  <c r="G43" i="13"/>
  <c r="G42" i="13"/>
  <c r="G41" i="13"/>
  <c r="G40" i="13"/>
  <c r="I39" i="13"/>
  <c r="H39" i="13"/>
  <c r="I38" i="13"/>
  <c r="H38" i="13"/>
  <c r="I37" i="13"/>
  <c r="H37" i="13"/>
  <c r="G36" i="13"/>
  <c r="G35" i="13"/>
  <c r="G34" i="13"/>
  <c r="G33" i="13"/>
  <c r="G32" i="13"/>
  <c r="I27" i="25"/>
  <c r="H27" i="25"/>
  <c r="I26" i="25"/>
  <c r="H26" i="25"/>
  <c r="I25" i="25"/>
  <c r="H25" i="25"/>
  <c r="G24" i="25"/>
  <c r="G23" i="25"/>
  <c r="G22" i="25"/>
  <c r="G21" i="25"/>
  <c r="G20" i="25"/>
  <c r="I27" i="51"/>
  <c r="H27" i="51"/>
  <c r="I26" i="51"/>
  <c r="H26" i="51"/>
  <c r="I25" i="51"/>
  <c r="H25" i="51"/>
  <c r="G24" i="51"/>
  <c r="G23" i="51"/>
  <c r="G22" i="51"/>
  <c r="G21" i="51"/>
  <c r="G20" i="51"/>
  <c r="I27" i="41"/>
  <c r="H27" i="41"/>
  <c r="I26" i="41"/>
  <c r="H26" i="41"/>
  <c r="I25" i="41"/>
  <c r="H25" i="41"/>
  <c r="G24" i="41"/>
  <c r="G23" i="41"/>
  <c r="G22" i="41"/>
  <c r="G21" i="41"/>
  <c r="G20" i="41"/>
  <c r="I28" i="10"/>
  <c r="H28" i="10"/>
  <c r="I27" i="10"/>
  <c r="H27" i="10"/>
  <c r="I26" i="10"/>
  <c r="H26" i="10"/>
  <c r="G25" i="10"/>
  <c r="G24" i="10"/>
  <c r="G23" i="10"/>
  <c r="G22" i="10"/>
  <c r="G21" i="10"/>
  <c r="I20" i="10"/>
  <c r="H20" i="10"/>
  <c r="I19" i="10"/>
  <c r="H19" i="10"/>
  <c r="I18" i="10"/>
  <c r="H18" i="10"/>
  <c r="G17" i="10"/>
  <c r="G16" i="10"/>
  <c r="G15" i="10"/>
  <c r="G14" i="10"/>
  <c r="G13" i="10"/>
  <c r="I12" i="10"/>
  <c r="H12" i="10"/>
  <c r="I11" i="10"/>
  <c r="H11" i="10"/>
  <c r="I10" i="10"/>
  <c r="H10" i="10"/>
  <c r="G9" i="10"/>
  <c r="G8" i="10"/>
  <c r="G7" i="10"/>
  <c r="G6" i="10"/>
  <c r="G5" i="10"/>
  <c r="H18" i="18"/>
  <c r="H17" i="18"/>
  <c r="H16" i="18"/>
  <c r="H15" i="18"/>
  <c r="H14" i="18"/>
  <c r="H26" i="18"/>
  <c r="H25" i="18"/>
  <c r="H24" i="18"/>
  <c r="H23" i="18"/>
  <c r="H22" i="18"/>
  <c r="H9" i="18"/>
  <c r="H8" i="18"/>
  <c r="H7" i="18"/>
  <c r="H6" i="18"/>
  <c r="H5" i="18"/>
  <c r="J28" i="18"/>
  <c r="J27" i="18"/>
  <c r="J21" i="18"/>
  <c r="J20" i="18"/>
  <c r="J19" i="18"/>
  <c r="J11" i="18"/>
  <c r="J10" i="18"/>
  <c r="I10" i="18"/>
  <c r="I11" i="18"/>
  <c r="H11" i="63" l="1"/>
  <c r="H9" i="63"/>
  <c r="I27" i="63"/>
  <c r="H27" i="63"/>
  <c r="I26" i="63"/>
  <c r="H26" i="63"/>
  <c r="I25" i="63"/>
  <c r="H25" i="63"/>
  <c r="G24" i="63"/>
  <c r="G23" i="63"/>
  <c r="G22" i="63"/>
  <c r="G21" i="63"/>
  <c r="H20" i="63"/>
  <c r="G20" i="63"/>
  <c r="I19" i="63"/>
  <c r="H19" i="63"/>
  <c r="I18" i="63"/>
  <c r="H18" i="63"/>
  <c r="I17" i="63"/>
  <c r="H17" i="63"/>
  <c r="G16" i="63"/>
  <c r="G15" i="63"/>
  <c r="G14" i="63"/>
  <c r="G13" i="63"/>
  <c r="G12" i="63"/>
  <c r="I11" i="63"/>
  <c r="I10" i="63"/>
  <c r="H10" i="63"/>
  <c r="I9" i="63"/>
  <c r="G8" i="63"/>
  <c r="G7" i="63"/>
  <c r="G6" i="63"/>
  <c r="G5" i="63"/>
  <c r="G4" i="63"/>
  <c r="I28" i="14" l="1"/>
  <c r="H28" i="14"/>
  <c r="I27" i="14"/>
  <c r="H27" i="14"/>
  <c r="I26" i="14"/>
  <c r="H26" i="14"/>
  <c r="G25" i="14"/>
  <c r="G24" i="14"/>
  <c r="G23" i="14"/>
  <c r="G22" i="14"/>
  <c r="G21" i="14"/>
  <c r="I20" i="18"/>
  <c r="I19" i="57" l="1"/>
  <c r="H19" i="57"/>
  <c r="I18" i="57"/>
  <c r="H18" i="57"/>
  <c r="I17" i="57"/>
  <c r="H17" i="57"/>
  <c r="G16" i="57"/>
  <c r="G15" i="57"/>
  <c r="G14" i="57"/>
  <c r="G13" i="57"/>
  <c r="G12" i="57"/>
  <c r="I11" i="57"/>
  <c r="H11" i="57"/>
  <c r="I10" i="57"/>
  <c r="H10" i="57"/>
  <c r="I9" i="57"/>
  <c r="H9" i="57"/>
  <c r="G8" i="57"/>
  <c r="G7" i="57"/>
  <c r="G6" i="57"/>
  <c r="G5" i="57"/>
  <c r="G4" i="57"/>
  <c r="G4" i="20" l="1"/>
  <c r="G5" i="20"/>
  <c r="G6" i="20"/>
  <c r="G7" i="20"/>
  <c r="G8" i="20"/>
  <c r="H9" i="20"/>
  <c r="I9" i="20"/>
  <c r="H10" i="20"/>
  <c r="I10" i="20"/>
  <c r="H11" i="20"/>
  <c r="I11" i="20"/>
  <c r="G12" i="20"/>
  <c r="G13" i="20"/>
  <c r="G14" i="20"/>
  <c r="G15" i="20"/>
  <c r="G16" i="20"/>
  <c r="H17" i="20"/>
  <c r="I17" i="20"/>
  <c r="H18" i="20"/>
  <c r="I18" i="20"/>
  <c r="H19" i="20"/>
  <c r="I19" i="20"/>
  <c r="G20" i="20"/>
  <c r="G21" i="20"/>
  <c r="G22" i="20"/>
  <c r="G23" i="20"/>
  <c r="G24" i="20"/>
  <c r="H25" i="20"/>
  <c r="I25" i="20"/>
  <c r="H26" i="20"/>
  <c r="I26" i="20"/>
  <c r="H27" i="20"/>
  <c r="I27" i="20"/>
  <c r="I20" i="14"/>
  <c r="H20" i="14"/>
  <c r="I19" i="14"/>
  <c r="H19" i="14"/>
  <c r="I18" i="14"/>
  <c r="H18" i="14"/>
  <c r="G13" i="14"/>
  <c r="G17" i="14"/>
  <c r="G16" i="14"/>
  <c r="G15" i="14"/>
  <c r="G14" i="14"/>
  <c r="I28" i="18"/>
  <c r="I19" i="53" l="1"/>
  <c r="H19" i="53"/>
  <c r="I18" i="53"/>
  <c r="H18" i="53"/>
  <c r="I17" i="53"/>
  <c r="H17" i="53"/>
  <c r="G16" i="53"/>
  <c r="G15" i="53"/>
  <c r="G14" i="53"/>
  <c r="G13" i="53"/>
  <c r="G12" i="53"/>
  <c r="I11" i="53"/>
  <c r="H11" i="53"/>
  <c r="I10" i="53"/>
  <c r="H10" i="53"/>
  <c r="I9" i="53"/>
  <c r="H9" i="53"/>
  <c r="G8" i="53"/>
  <c r="G7" i="53"/>
  <c r="G6" i="53"/>
  <c r="G5" i="53"/>
  <c r="G4" i="53"/>
  <c r="I19" i="51" l="1"/>
  <c r="H19" i="51"/>
  <c r="I18" i="51"/>
  <c r="H18" i="51"/>
  <c r="I17" i="51"/>
  <c r="H17" i="51"/>
  <c r="G16" i="51"/>
  <c r="G15" i="51"/>
  <c r="G14" i="51"/>
  <c r="G13" i="51"/>
  <c r="G12" i="51"/>
  <c r="I11" i="51"/>
  <c r="H11" i="51"/>
  <c r="I10" i="51"/>
  <c r="H10" i="51"/>
  <c r="I9" i="51"/>
  <c r="H9" i="51"/>
  <c r="G8" i="51"/>
  <c r="G7" i="51"/>
  <c r="G6" i="51"/>
  <c r="G5" i="51"/>
  <c r="G4" i="51"/>
  <c r="G14" i="41" l="1"/>
  <c r="H20" i="44" l="1"/>
  <c r="H19" i="44"/>
  <c r="F20" i="44"/>
  <c r="F19" i="44"/>
  <c r="D17" i="44"/>
  <c r="D16" i="44"/>
  <c r="D15" i="44"/>
  <c r="D14" i="44"/>
  <c r="H10" i="44"/>
  <c r="H9" i="44"/>
  <c r="F10" i="44"/>
  <c r="F9" i="44"/>
  <c r="D7" i="44"/>
  <c r="D6" i="44"/>
  <c r="D5" i="44"/>
  <c r="D4" i="44"/>
  <c r="H14" i="47" l="1"/>
  <c r="J20" i="47"/>
  <c r="I20" i="47"/>
  <c r="J19" i="47"/>
  <c r="I19" i="47"/>
  <c r="J18" i="47"/>
  <c r="I18" i="47"/>
  <c r="H17" i="47"/>
  <c r="H16" i="47"/>
  <c r="H15" i="47"/>
  <c r="H13" i="47"/>
  <c r="J10" i="47"/>
  <c r="I10" i="47"/>
  <c r="J9" i="47"/>
  <c r="I9" i="47"/>
  <c r="H8" i="47"/>
  <c r="H7" i="47"/>
  <c r="H6" i="47"/>
  <c r="H5" i="47"/>
  <c r="H4" i="47"/>
  <c r="I19" i="46"/>
  <c r="H19" i="46"/>
  <c r="I18" i="46"/>
  <c r="H18" i="46"/>
  <c r="I17" i="46"/>
  <c r="H17" i="46"/>
  <c r="G16" i="46"/>
  <c r="G15" i="46"/>
  <c r="G14" i="46"/>
  <c r="G13" i="46"/>
  <c r="G12" i="46"/>
  <c r="I11" i="46"/>
  <c r="H11" i="46"/>
  <c r="I10" i="46"/>
  <c r="H10" i="46"/>
  <c r="I9" i="46"/>
  <c r="H9" i="46"/>
  <c r="G8" i="46"/>
  <c r="G7" i="46"/>
  <c r="G6" i="46"/>
  <c r="G5" i="46"/>
  <c r="G4" i="46"/>
  <c r="H21" i="44"/>
  <c r="N21" i="44" s="1"/>
  <c r="F21" i="44"/>
  <c r="L21" i="44" s="1"/>
  <c r="N20" i="44"/>
  <c r="L20" i="44"/>
  <c r="N19" i="44"/>
  <c r="L19" i="44"/>
  <c r="D18" i="44"/>
  <c r="J18" i="44" s="1"/>
  <c r="J17" i="44"/>
  <c r="J16" i="44"/>
  <c r="J15" i="44"/>
  <c r="J14" i="44"/>
  <c r="H11" i="44"/>
  <c r="N11" i="44" s="1"/>
  <c r="F11" i="44"/>
  <c r="L11" i="44" s="1"/>
  <c r="N10" i="44"/>
  <c r="L10" i="44"/>
  <c r="N9" i="44"/>
  <c r="L9" i="44"/>
  <c r="D8" i="44"/>
  <c r="J8" i="44" s="1"/>
  <c r="J7" i="44"/>
  <c r="J6" i="44"/>
  <c r="J5" i="44"/>
  <c r="J4" i="44"/>
  <c r="I11" i="41" l="1"/>
  <c r="G13" i="41"/>
  <c r="I19" i="41"/>
  <c r="H19" i="41"/>
  <c r="I18" i="41"/>
  <c r="H18" i="41"/>
  <c r="I17" i="41"/>
  <c r="H17" i="41"/>
  <c r="G16" i="41"/>
  <c r="G15" i="41"/>
  <c r="G12" i="41"/>
  <c r="H11" i="41"/>
  <c r="I10" i="41"/>
  <c r="H10" i="41"/>
  <c r="I9" i="41"/>
  <c r="H9" i="41"/>
  <c r="G8" i="41"/>
  <c r="G7" i="41"/>
  <c r="G6" i="41"/>
  <c r="G5" i="41"/>
  <c r="G4" i="41"/>
  <c r="J20" i="38"/>
  <c r="I20" i="38"/>
  <c r="J19" i="38"/>
  <c r="I19" i="38"/>
  <c r="J18" i="38"/>
  <c r="I18" i="38"/>
  <c r="H17" i="38"/>
  <c r="H16" i="38"/>
  <c r="H15" i="38"/>
  <c r="H14" i="38"/>
  <c r="H13" i="38"/>
  <c r="J10" i="38"/>
  <c r="I10" i="38"/>
  <c r="J9" i="38"/>
  <c r="I9" i="38"/>
  <c r="H8" i="38"/>
  <c r="H7" i="38"/>
  <c r="H6" i="38"/>
  <c r="H5" i="38"/>
  <c r="H4" i="38"/>
  <c r="H8" i="37"/>
  <c r="J10" i="37"/>
  <c r="I10" i="37"/>
  <c r="J9" i="37"/>
  <c r="I9" i="37"/>
  <c r="H7" i="37"/>
  <c r="H6" i="37"/>
  <c r="H5" i="37"/>
  <c r="H4" i="37"/>
  <c r="I12" i="14" l="1"/>
  <c r="H12" i="14"/>
  <c r="I10" i="14"/>
  <c r="H10" i="14"/>
  <c r="G8" i="14"/>
  <c r="G7" i="14"/>
  <c r="G6" i="14"/>
  <c r="G5" i="14"/>
  <c r="I19" i="25"/>
  <c r="H19" i="25"/>
  <c r="I18" i="25"/>
  <c r="H18" i="25"/>
  <c r="I17" i="25"/>
  <c r="H17" i="25"/>
  <c r="G16" i="25"/>
  <c r="G15" i="25"/>
  <c r="G14" i="25"/>
  <c r="G13" i="25"/>
  <c r="G12" i="25"/>
  <c r="I11" i="25"/>
  <c r="H11" i="25"/>
  <c r="I10" i="25"/>
  <c r="H10" i="25"/>
  <c r="I9" i="25"/>
  <c r="H9" i="25"/>
  <c r="G8" i="25"/>
  <c r="G7" i="25"/>
  <c r="G6" i="25"/>
  <c r="G5" i="25"/>
  <c r="G4" i="25"/>
  <c r="I27" i="12"/>
  <c r="H27" i="12"/>
  <c r="I26" i="12"/>
  <c r="H26" i="12"/>
  <c r="I25" i="12"/>
  <c r="H25" i="12"/>
  <c r="G24" i="12"/>
  <c r="G23" i="12"/>
  <c r="G22" i="12"/>
  <c r="G21" i="12"/>
  <c r="G20" i="12"/>
  <c r="I19" i="12"/>
  <c r="H19" i="12"/>
  <c r="I18" i="12"/>
  <c r="H18" i="12"/>
  <c r="I17" i="12"/>
  <c r="H17" i="12"/>
  <c r="G16" i="12"/>
  <c r="G15" i="12"/>
  <c r="G14" i="12"/>
  <c r="G13" i="12"/>
  <c r="G12" i="12"/>
  <c r="I11" i="12"/>
  <c r="H11" i="12"/>
  <c r="I10" i="12"/>
  <c r="H10" i="12"/>
  <c r="I9" i="12"/>
  <c r="H9" i="12"/>
  <c r="G8" i="12"/>
  <c r="G7" i="12"/>
  <c r="G6" i="12"/>
  <c r="G5" i="12"/>
  <c r="G4" i="12"/>
  <c r="I11" i="22"/>
  <c r="H11" i="22"/>
  <c r="I10" i="22"/>
  <c r="H10" i="22"/>
  <c r="I9" i="22"/>
  <c r="H9" i="22"/>
  <c r="G8" i="22"/>
  <c r="G7" i="22"/>
  <c r="G6" i="22"/>
  <c r="G5" i="22"/>
  <c r="G4" i="22"/>
  <c r="I27" i="21"/>
  <c r="H27" i="21"/>
  <c r="I26" i="21"/>
  <c r="H26" i="21"/>
  <c r="I25" i="21"/>
  <c r="H25" i="21"/>
  <c r="G24" i="21"/>
  <c r="G23" i="21"/>
  <c r="G22" i="21"/>
  <c r="G21" i="21"/>
  <c r="G20" i="21"/>
  <c r="I19" i="21"/>
  <c r="H19" i="21"/>
  <c r="I18" i="21"/>
  <c r="H18" i="21"/>
  <c r="I17" i="21"/>
  <c r="H17" i="21"/>
  <c r="G16" i="21"/>
  <c r="G15" i="21"/>
  <c r="G14" i="21"/>
  <c r="G13" i="21"/>
  <c r="G12" i="21"/>
  <c r="I11" i="21"/>
  <c r="H11" i="21"/>
  <c r="I10" i="21"/>
  <c r="H10" i="21"/>
  <c r="I9" i="21"/>
  <c r="H9" i="21"/>
  <c r="G8" i="21"/>
  <c r="G7" i="21"/>
  <c r="G6" i="21"/>
  <c r="G5" i="21"/>
  <c r="G4" i="21"/>
  <c r="I27" i="13"/>
  <c r="H27" i="13"/>
  <c r="I26" i="13"/>
  <c r="H26" i="13"/>
  <c r="I25" i="13"/>
  <c r="H25" i="13"/>
  <c r="G24" i="13"/>
  <c r="G23" i="13"/>
  <c r="G22" i="13"/>
  <c r="G21" i="13"/>
  <c r="G20" i="13"/>
  <c r="I19" i="13"/>
  <c r="H19" i="13"/>
  <c r="I18" i="13"/>
  <c r="H18" i="13"/>
  <c r="I17" i="13"/>
  <c r="H17" i="13"/>
  <c r="G16" i="13"/>
  <c r="G15" i="13"/>
  <c r="G14" i="13"/>
  <c r="G13" i="13"/>
  <c r="G12" i="13"/>
  <c r="I11" i="13"/>
  <c r="H11" i="13"/>
  <c r="I10" i="13"/>
  <c r="H10" i="13"/>
  <c r="I9" i="13"/>
  <c r="H9" i="13"/>
  <c r="G8" i="13"/>
  <c r="G7" i="13"/>
  <c r="G6" i="13"/>
  <c r="G5" i="13"/>
  <c r="G4" i="13"/>
  <c r="I27" i="18"/>
  <c r="I21" i="18"/>
  <c r="I19" i="18"/>
</calcChain>
</file>

<file path=xl/sharedStrings.xml><?xml version="1.0" encoding="utf-8"?>
<sst xmlns="http://schemas.openxmlformats.org/spreadsheetml/2006/main" count="989" uniqueCount="137">
  <si>
    <t>City Name</t>
  </si>
  <si>
    <t>ICD Name</t>
  </si>
  <si>
    <t>ICD Dadri</t>
  </si>
  <si>
    <t>Faridabad</t>
  </si>
  <si>
    <t>ICD Faridabad</t>
  </si>
  <si>
    <t>Jaipur</t>
  </si>
  <si>
    <t>Kanpur</t>
  </si>
  <si>
    <t>Ludhiana</t>
  </si>
  <si>
    <t>Moradabad</t>
  </si>
  <si>
    <t>ICD Moradabad</t>
  </si>
  <si>
    <t>New Delhi</t>
  </si>
  <si>
    <t>Gateway Port</t>
  </si>
  <si>
    <t>Mode</t>
  </si>
  <si>
    <t>Weight Slabs</t>
  </si>
  <si>
    <t>20 (INR)</t>
  </si>
  <si>
    <t>40GP (INR)</t>
  </si>
  <si>
    <t>40HQ (INR)</t>
  </si>
  <si>
    <t>Nhava Sheva</t>
  </si>
  <si>
    <t>Rail</t>
  </si>
  <si>
    <t>Mundra</t>
  </si>
  <si>
    <t>40HQ(INR)</t>
  </si>
  <si>
    <t xml:space="preserve">Factory </t>
  </si>
  <si>
    <t xml:space="preserve"> Factory</t>
  </si>
  <si>
    <t>ICD</t>
  </si>
  <si>
    <t>Factory</t>
  </si>
  <si>
    <t xml:space="preserve"> Rail</t>
  </si>
  <si>
    <t>Haz Cargo</t>
  </si>
  <si>
    <t>General Cargo</t>
  </si>
  <si>
    <t>ICD Patli</t>
  </si>
  <si>
    <t>ICD Garhi Hasru</t>
  </si>
  <si>
    <t>Rajula/ Pipava</t>
  </si>
  <si>
    <t>Rajula / Pipava</t>
  </si>
  <si>
    <t>Gurgaon</t>
  </si>
  <si>
    <t>0 to 10.100MT</t>
  </si>
  <si>
    <t>10.101 to 20.100MT</t>
  </si>
  <si>
    <t>20.101 to 26.100 MT</t>
  </si>
  <si>
    <t>0 to 20.700MT</t>
  </si>
  <si>
    <t>26.101 to 30.0 MT</t>
  </si>
  <si>
    <t>&gt; 30.0 MT</t>
  </si>
  <si>
    <t>20.701 to 30.00 MT</t>
  </si>
  <si>
    <t>26.101 to 30.00 MT</t>
  </si>
  <si>
    <t>&gt; 30.00 MT</t>
  </si>
  <si>
    <t>&gt;30.00MT</t>
  </si>
  <si>
    <t>20.701 to 30.00MT</t>
  </si>
  <si>
    <t>26.101 to 30.00MT</t>
  </si>
  <si>
    <t>&gt;30 MT</t>
  </si>
  <si>
    <t>&gt;30.00 MT</t>
  </si>
  <si>
    <t>ICD Ludhiana</t>
  </si>
  <si>
    <t>ICD Tughlakhabad</t>
  </si>
  <si>
    <t>1. IHL/IHC are subject to the  Load/ Discharge port THC/THD.</t>
  </si>
  <si>
    <t>3. For Gateway port surcharges, Click on Gateway Port</t>
  </si>
  <si>
    <t>Dadri</t>
  </si>
  <si>
    <t>ICD Kanakpura</t>
  </si>
  <si>
    <t>ICD Bhagat Ki Kothi</t>
  </si>
  <si>
    <t>Jodhpur</t>
  </si>
  <si>
    <t>Dadri - Outbound</t>
  </si>
  <si>
    <t>New Delhi / Tughlakabad - Outbound</t>
  </si>
  <si>
    <r>
      <t>Note</t>
    </r>
    <r>
      <rPr>
        <sz val="12"/>
        <rFont val="Calibri"/>
        <family val="2"/>
        <scheme val="minor"/>
      </rPr>
      <t xml:space="preserve"> : </t>
    </r>
  </si>
  <si>
    <t xml:space="preserve">4. Weight Slabs based on Gross Wt. (Cargo wt. + Container Tare Wt.) </t>
  </si>
  <si>
    <t>HOME</t>
  </si>
  <si>
    <t>ICD Panki</t>
  </si>
  <si>
    <t>Sonipat</t>
  </si>
  <si>
    <t>ICD Sonipat</t>
  </si>
  <si>
    <t>Pipavav</t>
  </si>
  <si>
    <t>ICD Piyala</t>
  </si>
  <si>
    <t>Sahnewal</t>
  </si>
  <si>
    <t>ICD Sahnewal</t>
  </si>
  <si>
    <t>Control Office</t>
  </si>
  <si>
    <t>ICD JRY Kanpur</t>
  </si>
  <si>
    <t>Pant Nagar - Inbound</t>
  </si>
  <si>
    <t>Panipat</t>
  </si>
  <si>
    <t xml:space="preserve">ICD Jattipur Paninapt </t>
  </si>
  <si>
    <t>Samrala</t>
  </si>
  <si>
    <t>ICD Chawa Pali</t>
  </si>
  <si>
    <t>IRIS4 Code</t>
  </si>
  <si>
    <t>NDH15</t>
  </si>
  <si>
    <t>LDH20</t>
  </si>
  <si>
    <t>NDH01</t>
  </si>
  <si>
    <t>JPR06</t>
  </si>
  <si>
    <t>PNI22</t>
  </si>
  <si>
    <t>NDH22</t>
  </si>
  <si>
    <t>NDH07</t>
  </si>
  <si>
    <t>JDH06</t>
  </si>
  <si>
    <t>PNI20</t>
  </si>
  <si>
    <t>PNI21</t>
  </si>
  <si>
    <t>NDH13</t>
  </si>
  <si>
    <t>NDH23</t>
  </si>
  <si>
    <t>MRB20</t>
  </si>
  <si>
    <t>LDH26</t>
  </si>
  <si>
    <t>PNI24</t>
  </si>
  <si>
    <t>LDH21</t>
  </si>
  <si>
    <t>Rajasthan</t>
  </si>
  <si>
    <t>ICD Khatuwas</t>
  </si>
  <si>
    <t>JPR20</t>
  </si>
  <si>
    <t>Palwal</t>
  </si>
  <si>
    <t>ICD Palwal</t>
  </si>
  <si>
    <t>NDH17</t>
  </si>
  <si>
    <t>2. IHL/IHC are subject to applicable tax.</t>
  </si>
  <si>
    <t>Kila Raipur</t>
  </si>
  <si>
    <t>LDH23</t>
  </si>
  <si>
    <r>
      <rPr>
        <b/>
        <sz val="14"/>
        <color rgb="FFFF0000"/>
        <rFont val="Calibri"/>
        <family val="2"/>
        <scheme val="minor"/>
      </rPr>
      <t>OOCL</t>
    </r>
    <r>
      <rPr>
        <b/>
        <sz val="14"/>
        <color theme="1"/>
        <rFont val="Calibri"/>
        <family val="2"/>
        <scheme val="minor"/>
      </rPr>
      <t xml:space="preserve"> - Export Inland Haulage Charges</t>
    </r>
  </si>
  <si>
    <t>Chawa Pail - Outbound</t>
  </si>
  <si>
    <t>Faridabad - Outbound</t>
  </si>
  <si>
    <t>Jattipur - Outbound</t>
  </si>
  <si>
    <t>Sahnewal - Outbound</t>
  </si>
  <si>
    <t>Jaipur - Outbound</t>
  </si>
  <si>
    <t>Jodhpur - Outbound</t>
  </si>
  <si>
    <t>Kanpur - Outbound</t>
  </si>
  <si>
    <t>Khatuwas - Outbound</t>
  </si>
  <si>
    <t>Kila Raipur - Outbound</t>
  </si>
  <si>
    <t>Ludhiana - Outbound</t>
  </si>
  <si>
    <t>Moradabad - Outbound</t>
  </si>
  <si>
    <t>Panki - Outbound</t>
  </si>
  <si>
    <t>5. Below weight slabs are valid for Gross Wt. (Cargo wt. + Container Tare Wt.)</t>
  </si>
  <si>
    <t>Piyala</t>
  </si>
  <si>
    <t>ICD Piyala - Outbound</t>
  </si>
  <si>
    <t>Sonipat - Outbound</t>
  </si>
  <si>
    <t>ICD Garhi Hasru - Outbound</t>
  </si>
  <si>
    <t>ICD Patli - Outbound</t>
  </si>
  <si>
    <t>Reefer Cargo</t>
  </si>
  <si>
    <t>40RQ (INR)</t>
  </si>
  <si>
    <t>0 to 34.60MT</t>
  </si>
  <si>
    <t>0 to 34.60 MT</t>
  </si>
  <si>
    <t>Modinagar</t>
  </si>
  <si>
    <t>ICD Modinagar</t>
  </si>
  <si>
    <t>NDH25</t>
  </si>
  <si>
    <t>Modinagar - Outbound</t>
  </si>
  <si>
    <t>Pali - Outbound</t>
  </si>
  <si>
    <t>Pali</t>
  </si>
  <si>
    <t>ICD Pali</t>
  </si>
  <si>
    <t>PNI27</t>
  </si>
  <si>
    <t>Palwal - Outbound</t>
  </si>
  <si>
    <t>Chennai</t>
  </si>
  <si>
    <t>BAO07</t>
  </si>
  <si>
    <t>Bangalore</t>
  </si>
  <si>
    <t>ICD Bangalore</t>
  </si>
  <si>
    <t>Bangalore - Outbound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</si>
</sst>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2"/>
      <name val="Calibri"/>
      <family val="2"/>
      <scheme val="minor"/>
    </font>
    <font>
      <u/>
      <sz val="9"/>
      <color indexed="12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</cellStyleXfs>
  <cellXfs count="11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2" borderId="18" xfId="1" applyFont="1" applyFill="1" applyBorder="1" applyAlignment="1" applyProtection="1">
      <alignment vertical="center"/>
    </xf>
    <xf numFmtId="0" fontId="5" fillId="4" borderId="0" xfId="0" applyFont="1" applyFill="1" applyAlignment="1">
      <alignment vertical="center"/>
    </xf>
    <xf numFmtId="0" fontId="21" fillId="0" borderId="0" xfId="0" applyFont="1"/>
    <xf numFmtId="0" fontId="8" fillId="0" borderId="12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8" fillId="0" borderId="22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22" fillId="0" borderId="1" xfId="0" applyFont="1" applyBorder="1" applyAlignment="1">
      <alignment horizontal="center"/>
    </xf>
    <xf numFmtId="0" fontId="4" fillId="0" borderId="0" xfId="0" applyFont="1"/>
    <xf numFmtId="0" fontId="14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6" fillId="4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wrapText="1"/>
    </xf>
    <xf numFmtId="0" fontId="19" fillId="2" borderId="1" xfId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2" fillId="0" borderId="1" xfId="1" applyFill="1" applyBorder="1" applyAlignment="1" applyProtection="1">
      <alignment horizontal="left" vertical="center"/>
    </xf>
    <xf numFmtId="0" fontId="15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0" fontId="13" fillId="0" borderId="1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20" fillId="0" borderId="1" xfId="1" applyFont="1" applyBorder="1" applyAlignment="1" applyProtection="1">
      <alignment horizontal="center" vertical="center"/>
    </xf>
    <xf numFmtId="0" fontId="0" fillId="0" borderId="1" xfId="0" applyBorder="1" applyAlignment="1">
      <alignment horizontal="center"/>
    </xf>
    <xf numFmtId="0" fontId="23" fillId="0" borderId="1" xfId="0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/>
    </xf>
    <xf numFmtId="1" fontId="10" fillId="0" borderId="27" xfId="0" applyNumberFormat="1" applyFont="1" applyBorder="1" applyAlignment="1">
      <alignment horizontal="center" vertical="center"/>
    </xf>
    <xf numFmtId="1" fontId="10" fillId="0" borderId="33" xfId="0" applyNumberFormat="1" applyFont="1" applyBorder="1" applyAlignment="1">
      <alignment horizontal="center" vertical="center"/>
    </xf>
    <xf numFmtId="1" fontId="10" fillId="0" borderId="34" xfId="0" applyNumberFormat="1" applyFont="1" applyBorder="1" applyAlignment="1">
      <alignment horizontal="center" vertical="center"/>
    </xf>
    <xf numFmtId="1" fontId="10" fillId="0" borderId="36" xfId="0" applyNumberFormat="1" applyFont="1" applyBorder="1" applyAlignment="1">
      <alignment horizontal="center" vertical="center"/>
    </xf>
    <xf numFmtId="1" fontId="10" fillId="0" borderId="37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" fontId="10" fillId="0" borderId="32" xfId="0" applyNumberFormat="1" applyFont="1" applyBorder="1" applyAlignment="1">
      <alignment horizontal="center" vertical="center"/>
    </xf>
    <xf numFmtId="1" fontId="10" fillId="0" borderId="28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1" fontId="10" fillId="0" borderId="29" xfId="0" applyNumberFormat="1" applyFont="1" applyBorder="1" applyAlignment="1">
      <alignment horizontal="center" vertical="center"/>
    </xf>
    <xf numFmtId="1" fontId="10" fillId="0" borderId="35" xfId="0" applyNumberFormat="1" applyFont="1" applyBorder="1" applyAlignment="1">
      <alignment horizontal="center" vertical="center"/>
    </xf>
    <xf numFmtId="1" fontId="10" fillId="0" borderId="30" xfId="0" applyNumberFormat="1" applyFont="1" applyBorder="1" applyAlignment="1">
      <alignment horizontal="center" vertical="center"/>
    </xf>
    <xf numFmtId="0" fontId="12" fillId="0" borderId="16" xfId="1" applyFont="1" applyBorder="1" applyAlignment="1" applyProtection="1">
      <alignment horizontal="center" vertical="center"/>
    </xf>
    <xf numFmtId="0" fontId="12" fillId="0" borderId="11" xfId="1" applyFont="1" applyBorder="1" applyAlignment="1" applyProtection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1" xfId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C49CD33D-9B2F-4A77-B896-EA9690EF4D8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7" Type="http://schemas.openxmlformats.org/officeDocument/2006/relationships/printerSettings" Target="../printerSettings/printerSettings13.bin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6" Type="http://schemas.openxmlformats.org/officeDocument/2006/relationships/hyperlink" Target="http://www.oocl.com/india/eng/localinformation/localsurcharges/Pages/NHAVASHEVA.aspx" TargetMode="External"/><Relationship Id="rId5" Type="http://schemas.openxmlformats.org/officeDocument/2006/relationships/hyperlink" Target="http://www.oocl.com/india/eng/localinformation/localsurcharges/default.htm" TargetMode="External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16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7" Type="http://schemas.openxmlformats.org/officeDocument/2006/relationships/printerSettings" Target="../printerSettings/printerSettings17.bin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6" Type="http://schemas.openxmlformats.org/officeDocument/2006/relationships/hyperlink" Target="http://www.oocl.com/india/eng/localinformation/localsurcharges/Pages/NHAVASHEVA.aspx" TargetMode="External"/><Relationship Id="rId5" Type="http://schemas.openxmlformats.org/officeDocument/2006/relationships/hyperlink" Target="http://www.oocl.com/india/eng/localinformation/localsurcharges/default.htm" TargetMode="External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18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Local+Surcharge+for+Mundra.htm" TargetMode="External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oocl.com/india/eng/localinformation/localsurcharges/defaul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showZeros="0" tabSelected="1" view="pageBreakPreview" topLeftCell="B1" zoomScale="145" zoomScaleNormal="115" zoomScaleSheetLayoutView="145" workbookViewId="0"/>
  </sheetViews>
  <sheetFormatPr defaultColWidth="9.42578125" defaultRowHeight="15.75" x14ac:dyDescent="0.2"/>
  <cols>
    <col min="1" max="1" width="5" style="2" hidden="1" customWidth="1"/>
    <col min="2" max="2" width="18.85546875" style="7" bestFit="1" customWidth="1"/>
    <col min="3" max="3" width="19.28515625" style="7" bestFit="1" customWidth="1"/>
    <col min="4" max="4" width="17" style="7" customWidth="1"/>
    <col min="5" max="5" width="16.42578125" style="2" customWidth="1"/>
    <col min="6" max="6" width="6.85546875" style="2" customWidth="1"/>
    <col min="7" max="7" width="9.42578125" style="2"/>
    <col min="8" max="8" width="7" style="2" customWidth="1"/>
    <col min="9" max="16384" width="9.42578125" style="2"/>
  </cols>
  <sheetData>
    <row r="1" spans="1:8" ht="21" x14ac:dyDescent="0.2">
      <c r="A1" s="1"/>
      <c r="B1" s="37" t="s">
        <v>100</v>
      </c>
      <c r="C1" s="38"/>
      <c r="D1" s="38"/>
      <c r="E1" s="39"/>
      <c r="F1" s="1"/>
      <c r="G1" s="1"/>
      <c r="H1" s="1"/>
    </row>
    <row r="2" spans="1:8" ht="21" x14ac:dyDescent="0.2">
      <c r="A2" s="1"/>
      <c r="B2" s="20" t="s">
        <v>0</v>
      </c>
      <c r="C2" s="20" t="s">
        <v>1</v>
      </c>
      <c r="D2" s="20" t="s">
        <v>74</v>
      </c>
      <c r="E2" s="20" t="s">
        <v>67</v>
      </c>
      <c r="F2" s="1"/>
      <c r="G2" s="1"/>
      <c r="H2" s="1"/>
    </row>
    <row r="3" spans="1:8" ht="21" x14ac:dyDescent="0.2">
      <c r="A3" s="1"/>
      <c r="B3" s="32" t="s">
        <v>134</v>
      </c>
      <c r="C3" s="33" t="s">
        <v>135</v>
      </c>
      <c r="D3" s="32" t="s">
        <v>133</v>
      </c>
      <c r="E3" s="32" t="s">
        <v>132</v>
      </c>
      <c r="F3" s="1"/>
      <c r="G3" s="1"/>
      <c r="H3" s="1"/>
    </row>
    <row r="4" spans="1:8" ht="21" x14ac:dyDescent="0.2">
      <c r="A4" s="1"/>
      <c r="B4" s="32" t="s">
        <v>51</v>
      </c>
      <c r="C4" s="33" t="s">
        <v>2</v>
      </c>
      <c r="D4" s="32" t="s">
        <v>75</v>
      </c>
      <c r="E4" s="32" t="s">
        <v>10</v>
      </c>
      <c r="F4" s="1"/>
      <c r="G4" s="1"/>
      <c r="H4" s="1"/>
    </row>
    <row r="5" spans="1:8" ht="21" x14ac:dyDescent="0.2">
      <c r="A5" s="3"/>
      <c r="B5" s="34" t="s">
        <v>3</v>
      </c>
      <c r="C5" s="33" t="s">
        <v>4</v>
      </c>
      <c r="D5" s="32" t="s">
        <v>81</v>
      </c>
      <c r="E5" s="32" t="s">
        <v>10</v>
      </c>
      <c r="F5" s="1"/>
      <c r="G5" s="9"/>
      <c r="H5" s="1"/>
    </row>
    <row r="6" spans="1:8" s="28" customFormat="1" ht="21" x14ac:dyDescent="0.2">
      <c r="A6" s="9"/>
      <c r="B6" s="40" t="s">
        <v>32</v>
      </c>
      <c r="C6" s="33" t="s">
        <v>29</v>
      </c>
      <c r="D6" s="32" t="s">
        <v>83</v>
      </c>
      <c r="E6" s="32" t="s">
        <v>10</v>
      </c>
      <c r="F6" s="9"/>
      <c r="G6" s="9"/>
      <c r="H6" s="9"/>
    </row>
    <row r="7" spans="1:8" ht="21" x14ac:dyDescent="0.2">
      <c r="A7" s="1"/>
      <c r="B7" s="41"/>
      <c r="C7" s="33" t="s">
        <v>28</v>
      </c>
      <c r="D7" s="32" t="s">
        <v>84</v>
      </c>
      <c r="E7" s="32" t="s">
        <v>10</v>
      </c>
      <c r="F7" s="1"/>
      <c r="G7" s="1"/>
      <c r="H7" s="1"/>
    </row>
    <row r="8" spans="1:8" ht="21" x14ac:dyDescent="0.2">
      <c r="A8" s="1"/>
      <c r="B8" s="32" t="s">
        <v>5</v>
      </c>
      <c r="C8" s="33" t="s">
        <v>52</v>
      </c>
      <c r="D8" s="32" t="s">
        <v>78</v>
      </c>
      <c r="E8" s="32" t="s">
        <v>10</v>
      </c>
      <c r="F8" s="1"/>
      <c r="G8" s="1"/>
      <c r="H8" s="1"/>
    </row>
    <row r="9" spans="1:8" ht="21" x14ac:dyDescent="0.2">
      <c r="A9" s="1"/>
      <c r="B9" s="34" t="s">
        <v>54</v>
      </c>
      <c r="C9" s="33" t="s">
        <v>53</v>
      </c>
      <c r="D9" s="32" t="s">
        <v>82</v>
      </c>
      <c r="E9" s="32" t="s">
        <v>10</v>
      </c>
      <c r="F9" s="1"/>
      <c r="G9" s="1"/>
      <c r="H9" s="1"/>
    </row>
    <row r="10" spans="1:8" ht="21" x14ac:dyDescent="0.2">
      <c r="A10" s="1"/>
      <c r="B10" s="40" t="s">
        <v>6</v>
      </c>
      <c r="C10" s="33" t="s">
        <v>68</v>
      </c>
      <c r="D10" s="32" t="s">
        <v>85</v>
      </c>
      <c r="E10" s="32" t="s">
        <v>10</v>
      </c>
      <c r="F10" s="1"/>
      <c r="G10" s="1"/>
      <c r="H10" s="1"/>
    </row>
    <row r="11" spans="1:8" ht="21" x14ac:dyDescent="0.2">
      <c r="A11" s="1"/>
      <c r="B11" s="41"/>
      <c r="C11" s="33" t="s">
        <v>60</v>
      </c>
      <c r="D11" s="32" t="s">
        <v>86</v>
      </c>
      <c r="E11" s="32" t="s">
        <v>10</v>
      </c>
      <c r="F11" s="1"/>
      <c r="G11" s="1"/>
      <c r="H11" s="1"/>
    </row>
    <row r="12" spans="1:8" ht="21" x14ac:dyDescent="0.2">
      <c r="A12" s="1"/>
      <c r="B12" s="32" t="s">
        <v>98</v>
      </c>
      <c r="C12" s="33" t="s">
        <v>98</v>
      </c>
      <c r="D12" s="32" t="s">
        <v>99</v>
      </c>
      <c r="E12" s="32" t="s">
        <v>10</v>
      </c>
      <c r="F12" s="9"/>
      <c r="G12" s="1"/>
      <c r="H12" s="1"/>
    </row>
    <row r="13" spans="1:8" ht="21" x14ac:dyDescent="0.2">
      <c r="A13" s="1"/>
      <c r="B13" s="32" t="s">
        <v>7</v>
      </c>
      <c r="C13" s="33" t="s">
        <v>47</v>
      </c>
      <c r="D13" s="32" t="s">
        <v>88</v>
      </c>
      <c r="E13" s="32" t="s">
        <v>10</v>
      </c>
      <c r="F13" s="9"/>
      <c r="G13" s="1"/>
      <c r="H13" s="1"/>
    </row>
    <row r="14" spans="1:8" ht="21" x14ac:dyDescent="0.2">
      <c r="A14" s="1"/>
      <c r="B14" s="32" t="s">
        <v>8</v>
      </c>
      <c r="C14" s="33" t="s">
        <v>9</v>
      </c>
      <c r="D14" s="32" t="s">
        <v>87</v>
      </c>
      <c r="E14" s="32" t="s">
        <v>10</v>
      </c>
      <c r="F14" s="1"/>
      <c r="G14" s="1"/>
      <c r="H14" s="1"/>
    </row>
    <row r="15" spans="1:8" ht="21" x14ac:dyDescent="0.2">
      <c r="A15" s="1"/>
      <c r="B15" s="32" t="s">
        <v>123</v>
      </c>
      <c r="C15" s="33" t="s">
        <v>124</v>
      </c>
      <c r="D15" s="32" t="s">
        <v>125</v>
      </c>
      <c r="E15" s="32" t="s">
        <v>10</v>
      </c>
      <c r="F15" s="1"/>
      <c r="G15" s="1"/>
      <c r="H15" s="1"/>
    </row>
    <row r="16" spans="1:8" ht="21" x14ac:dyDescent="0.2">
      <c r="A16" s="1"/>
      <c r="B16" s="32" t="s">
        <v>10</v>
      </c>
      <c r="C16" s="33" t="s">
        <v>48</v>
      </c>
      <c r="D16" s="32" t="s">
        <v>77</v>
      </c>
      <c r="E16" s="32" t="s">
        <v>10</v>
      </c>
      <c r="F16" s="1"/>
      <c r="G16" s="1"/>
      <c r="H16" s="1"/>
    </row>
    <row r="17" spans="1:8" ht="21" x14ac:dyDescent="0.2">
      <c r="A17" s="1"/>
      <c r="B17" s="32" t="s">
        <v>94</v>
      </c>
      <c r="C17" s="33" t="s">
        <v>95</v>
      </c>
      <c r="D17" s="32" t="s">
        <v>96</v>
      </c>
      <c r="E17" s="32" t="s">
        <v>10</v>
      </c>
      <c r="F17" s="1"/>
      <c r="G17" s="1"/>
      <c r="H17" s="1"/>
    </row>
    <row r="18" spans="1:8" ht="21" x14ac:dyDescent="0.2">
      <c r="A18" s="1"/>
      <c r="B18" s="32" t="s">
        <v>128</v>
      </c>
      <c r="C18" s="33" t="s">
        <v>129</v>
      </c>
      <c r="D18" s="32" t="s">
        <v>130</v>
      </c>
      <c r="E18" s="32" t="s">
        <v>10</v>
      </c>
      <c r="F18" s="1"/>
      <c r="G18" s="1"/>
      <c r="H18" s="1"/>
    </row>
    <row r="19" spans="1:8" ht="21" x14ac:dyDescent="0.2">
      <c r="A19" s="1"/>
      <c r="B19" s="32" t="s">
        <v>70</v>
      </c>
      <c r="C19" s="33" t="s">
        <v>71</v>
      </c>
      <c r="D19" s="32" t="s">
        <v>89</v>
      </c>
      <c r="E19" s="32" t="s">
        <v>10</v>
      </c>
      <c r="F19" s="1"/>
      <c r="G19" s="1"/>
      <c r="H19" s="1"/>
    </row>
    <row r="20" spans="1:8" ht="21" x14ac:dyDescent="0.2">
      <c r="A20" s="1"/>
      <c r="B20" s="32" t="s">
        <v>114</v>
      </c>
      <c r="C20" s="33" t="s">
        <v>64</v>
      </c>
      <c r="D20" s="32" t="s">
        <v>80</v>
      </c>
      <c r="E20" s="32" t="s">
        <v>10</v>
      </c>
      <c r="F20" s="9"/>
      <c r="G20" s="1"/>
      <c r="H20" s="1"/>
    </row>
    <row r="21" spans="1:8" ht="21" x14ac:dyDescent="0.2">
      <c r="A21" s="1"/>
      <c r="B21" s="32" t="s">
        <v>91</v>
      </c>
      <c r="C21" s="33" t="s">
        <v>92</v>
      </c>
      <c r="D21" s="32" t="s">
        <v>93</v>
      </c>
      <c r="E21" s="32" t="s">
        <v>10</v>
      </c>
      <c r="F21" s="9"/>
      <c r="G21" s="1"/>
      <c r="H21" s="1"/>
    </row>
    <row r="22" spans="1:8" ht="21" x14ac:dyDescent="0.2">
      <c r="A22" s="1"/>
      <c r="B22" s="32" t="s">
        <v>65</v>
      </c>
      <c r="C22" s="33" t="s">
        <v>66</v>
      </c>
      <c r="D22" s="32" t="s">
        <v>76</v>
      </c>
      <c r="E22" s="32" t="s">
        <v>10</v>
      </c>
      <c r="F22" s="1"/>
      <c r="G22" s="1"/>
      <c r="H22" s="1"/>
    </row>
    <row r="23" spans="1:8" s="28" customFormat="1" ht="21" x14ac:dyDescent="0.2">
      <c r="A23" s="9"/>
      <c r="B23" s="32" t="s">
        <v>72</v>
      </c>
      <c r="C23" s="33" t="s">
        <v>73</v>
      </c>
      <c r="D23" s="32" t="s">
        <v>90</v>
      </c>
      <c r="E23" s="32" t="s">
        <v>10</v>
      </c>
      <c r="F23" s="9"/>
      <c r="G23" s="9"/>
      <c r="H23" s="9"/>
    </row>
    <row r="24" spans="1:8" ht="21" x14ac:dyDescent="0.2">
      <c r="A24" s="1"/>
      <c r="B24" s="32" t="s">
        <v>61</v>
      </c>
      <c r="C24" s="33" t="s">
        <v>62</v>
      </c>
      <c r="D24" s="32" t="s">
        <v>79</v>
      </c>
      <c r="E24" s="32" t="s">
        <v>10</v>
      </c>
      <c r="F24" s="1"/>
      <c r="G24" s="1"/>
      <c r="H24" s="1"/>
    </row>
    <row r="25" spans="1:8" x14ac:dyDescent="0.2">
      <c r="B25" s="11"/>
      <c r="C25" s="12"/>
      <c r="D25" s="12"/>
      <c r="E25" s="13"/>
    </row>
    <row r="26" spans="1:8" x14ac:dyDescent="0.2">
      <c r="B26" s="16" t="s">
        <v>57</v>
      </c>
      <c r="C26" s="17"/>
      <c r="D26" s="17"/>
      <c r="E26" s="17"/>
    </row>
    <row r="27" spans="1:8" x14ac:dyDescent="0.2">
      <c r="B27" s="14" t="s">
        <v>49</v>
      </c>
      <c r="C27" s="15"/>
      <c r="D27" s="15"/>
      <c r="E27" s="15"/>
    </row>
    <row r="28" spans="1:8" x14ac:dyDescent="0.2">
      <c r="B28" s="14" t="s">
        <v>97</v>
      </c>
      <c r="C28" s="15"/>
      <c r="D28" s="15"/>
      <c r="E28" s="15"/>
    </row>
    <row r="29" spans="1:8" x14ac:dyDescent="0.2">
      <c r="B29" s="14" t="s">
        <v>50</v>
      </c>
      <c r="C29" s="15"/>
      <c r="D29" s="15"/>
      <c r="E29" s="15"/>
    </row>
    <row r="30" spans="1:8" x14ac:dyDescent="0.2">
      <c r="B30" s="14" t="s">
        <v>58</v>
      </c>
      <c r="C30" s="15"/>
      <c r="D30" s="15"/>
      <c r="E30" s="15"/>
    </row>
    <row r="31" spans="1:8" x14ac:dyDescent="0.2">
      <c r="B31" s="42" t="s">
        <v>113</v>
      </c>
      <c r="C31" s="43"/>
      <c r="D31" s="43"/>
      <c r="E31" s="43"/>
    </row>
  </sheetData>
  <sheetProtection algorithmName="SHA-512" hashValue="GZJqCQncW3ye2xZKGJsavAaI3Lwp8Uti7NFuQayU56zfEV/vECH07sp0p6JejgD+xxlMwMwQOXc0wN+krcBuWg==" saltValue="PrxdQE/prwEgi3v5F8xUEQ==" spinCount="100000" sheet="1" objects="1" scenarios="1"/>
  <autoFilter ref="B2:E24" xr:uid="{00000000-0001-0000-0000-000000000000}"/>
  <mergeCells count="4">
    <mergeCell ref="B1:E1"/>
    <mergeCell ref="B6:B7"/>
    <mergeCell ref="B10:B11"/>
    <mergeCell ref="B31:E31"/>
  </mergeCells>
  <phoneticPr fontId="3" type="noConversion"/>
  <conditionalFormatting sqref="B10">
    <cfRule type="duplicateValues" dxfId="3" priority="6"/>
  </conditionalFormatting>
  <conditionalFormatting sqref="B31">
    <cfRule type="duplicateValues" dxfId="2" priority="3"/>
  </conditionalFormatting>
  <conditionalFormatting sqref="B32:B1048576 B8:B9 B12:B30 B1:B6">
    <cfRule type="duplicateValues" dxfId="1" priority="7"/>
  </conditionalFormatting>
  <conditionalFormatting sqref="C12:C13">
    <cfRule type="duplicateValues" dxfId="0" priority="4"/>
  </conditionalFormatting>
  <dataValidations disablePrompts="1" count="1">
    <dataValidation allowBlank="1" showInputMessage="1" showErrorMessage="1" promptTitle="Service Discontinued" prompt="Service Discontinued" sqref="B10:E10" xr:uid="{D0DA2F73-0FBD-402E-92F0-D2AFA345126C}"/>
  </dataValidations>
  <hyperlinks>
    <hyperlink ref="C4" location="Dadri!A1" display="ICD Dadri" xr:uid="{00000000-0004-0000-0000-000006000000}"/>
    <hyperlink ref="C5" location="Faridabad!A1" display="ICD Faridabad" xr:uid="{00000000-0004-0000-0000-000008000000}"/>
    <hyperlink ref="C6" location="Gurgaon!A1" display="ICD Garhi Hasru" xr:uid="{00000000-0004-0000-0000-00000A000000}"/>
    <hyperlink ref="C7" location="Gurgaon!A50" display="ICD Patli" xr:uid="{00000000-0004-0000-0000-00000B000000}"/>
    <hyperlink ref="C8" location="Jaipur!A1" display="ICD Kanakpura" xr:uid="{00000000-0004-0000-0000-00000D000000}"/>
    <hyperlink ref="C9" location="Jodhpur!A1" display="ICD Bhagat Ki Kothi" xr:uid="{00000000-0004-0000-0000-00000E000000}"/>
    <hyperlink ref="C10" location="Kanpur!A1" display="ICD Kanpur" xr:uid="{00000000-0004-0000-0000-00000F000000}"/>
    <hyperlink ref="C14" location="Moradabad!A1" display="ICD Moradabad" xr:uid="{00000000-0004-0000-0000-000013000000}"/>
    <hyperlink ref="C16" location="'New Delhi'!A1" display="ICD Tughlakhabad" xr:uid="{00000000-0004-0000-0000-000016000000}"/>
    <hyperlink ref="C11" location="Panki!A1" display="ICD Panki" xr:uid="{00000000-0004-0000-0000-000022000000}"/>
    <hyperlink ref="C24" location="Sonipat!A1" display="ICD Sonipat" xr:uid="{00000000-0004-0000-0000-000023000000}"/>
    <hyperlink ref="C22" location="Sahnewal!A1" display="ICD Sahnewal" xr:uid="{00000000-0004-0000-0000-000026000000}"/>
    <hyperlink ref="C20" location="Piyala!A1" display="ICD Piyala" xr:uid="{00000000-0004-0000-0000-000028000000}"/>
    <hyperlink ref="C19" location="Jattipur!A1" display="ICD Jattipur Paninapt " xr:uid="{00000000-0004-0000-0000-00002A000000}"/>
    <hyperlink ref="C23" location="'Chawa Pail'!A1" display="ICD Chawa Pail" xr:uid="{00000000-0004-0000-0000-00002B000000}"/>
    <hyperlink ref="C21" location="Khatuwas!A1" display="ICD Khatuwas" xr:uid="{4F371495-E4E7-4C5E-963B-666D714A23C5}"/>
    <hyperlink ref="C17" location="Palwal!A1" display="ICD Palwal" xr:uid="{F46894E6-5B4F-4776-B115-A8AED2946250}"/>
    <hyperlink ref="C12" location="'Kila Raipur'!A1" display="Kila Raipur" xr:uid="{745E886D-7B2B-497B-BC9B-287A0473951D}"/>
    <hyperlink ref="C13" location="Ludhiana!A1" display="ICD Ludhiana" xr:uid="{F55BCAA6-FB89-4B79-9243-7A447BA94393}"/>
    <hyperlink ref="C15" location="Modinagar!A1" display="ICD Modinagar" xr:uid="{E80CE564-DD5C-44F1-935C-C68A59F0B85C}"/>
    <hyperlink ref="C18" location="Pali!A1" display="ICD Pali" xr:uid="{6B5F9A6A-118F-4249-A8DB-39A0850860CE}"/>
    <hyperlink ref="C3" location="Bangalore!A1" display="ICD Bangalore" xr:uid="{CC501B68-B669-4D13-A28F-5727ECC215EE}"/>
  </hyperlinks>
  <pageMargins left="0.75" right="0.75" top="1" bottom="1" header="0.5" footer="0.5"/>
  <pageSetup paperSize="9" scale="61" orientation="portrait" r:id="rId1"/>
  <headerFooter alignWithMargins="0"/>
  <rowBreaks count="1" manualBreakCount="1">
    <brk id="25" min="1" max="5" man="1"/>
  </rowBreaks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8"/>
  <sheetViews>
    <sheetView view="pageBreakPreview" zoomScale="160" zoomScaleNormal="100" zoomScaleSheetLayoutView="160" workbookViewId="0">
      <selection sqref="A1:H1"/>
    </sheetView>
  </sheetViews>
  <sheetFormatPr defaultRowHeight="12.75" x14ac:dyDescent="0.2"/>
  <cols>
    <col min="1" max="1" width="12.42578125" bestFit="1" customWidth="1"/>
    <col min="2" max="2" width="5.42578125" bestFit="1" customWidth="1"/>
    <col min="3" max="3" width="15.42578125" bestFit="1" customWidth="1"/>
    <col min="4" max="9" width="15.7109375" customWidth="1"/>
  </cols>
  <sheetData>
    <row r="1" spans="1:9" ht="21" x14ac:dyDescent="0.2">
      <c r="A1" s="57" t="s">
        <v>56</v>
      </c>
      <c r="B1" s="57"/>
      <c r="C1" s="57"/>
      <c r="D1" s="57"/>
      <c r="E1" s="57"/>
      <c r="F1" s="57"/>
      <c r="G1" s="57"/>
      <c r="H1" s="57"/>
      <c r="I1" s="31" t="s">
        <v>59</v>
      </c>
    </row>
    <row r="2" spans="1:9" x14ac:dyDescent="0.2">
      <c r="A2" s="56" t="s">
        <v>11</v>
      </c>
      <c r="B2" s="56" t="s">
        <v>12</v>
      </c>
      <c r="C2" s="56" t="s">
        <v>13</v>
      </c>
      <c r="D2" s="56" t="s">
        <v>27</v>
      </c>
      <c r="E2" s="56"/>
      <c r="F2" s="56"/>
      <c r="G2" s="56" t="s">
        <v>26</v>
      </c>
      <c r="H2" s="56"/>
      <c r="I2" s="56"/>
    </row>
    <row r="3" spans="1:9" x14ac:dyDescent="0.2">
      <c r="A3" s="56"/>
      <c r="B3" s="56"/>
      <c r="C3" s="56"/>
      <c r="D3" s="25" t="s">
        <v>14</v>
      </c>
      <c r="E3" s="25" t="s">
        <v>15</v>
      </c>
      <c r="F3" s="26" t="s">
        <v>20</v>
      </c>
      <c r="G3" s="25" t="s">
        <v>14</v>
      </c>
      <c r="H3" s="25" t="s">
        <v>15</v>
      </c>
      <c r="I3" s="25" t="s">
        <v>16</v>
      </c>
    </row>
    <row r="4" spans="1:9" x14ac:dyDescent="0.2">
      <c r="A4" s="56"/>
      <c r="B4" s="56"/>
      <c r="C4" s="56"/>
      <c r="D4" s="25" t="s">
        <v>21</v>
      </c>
      <c r="E4" s="25" t="s">
        <v>22</v>
      </c>
      <c r="F4" s="26" t="s">
        <v>24</v>
      </c>
      <c r="G4" s="25" t="s">
        <v>21</v>
      </c>
      <c r="H4" s="25" t="s">
        <v>22</v>
      </c>
      <c r="I4" s="26" t="s">
        <v>24</v>
      </c>
    </row>
    <row r="5" spans="1:9" x14ac:dyDescent="0.2">
      <c r="A5" s="62" t="s">
        <v>17</v>
      </c>
      <c r="B5" s="44" t="s">
        <v>18</v>
      </c>
      <c r="C5" s="5" t="s">
        <v>33</v>
      </c>
      <c r="D5" s="36">
        <v>45300</v>
      </c>
      <c r="E5" s="55"/>
      <c r="F5" s="55"/>
      <c r="G5" s="23">
        <f>+D5+(D5*0.4)</f>
        <v>63420</v>
      </c>
      <c r="H5" s="45"/>
      <c r="I5" s="45"/>
    </row>
    <row r="6" spans="1:9" x14ac:dyDescent="0.2">
      <c r="A6" s="62"/>
      <c r="B6" s="44"/>
      <c r="C6" s="5" t="s">
        <v>34</v>
      </c>
      <c r="D6" s="35">
        <v>51600</v>
      </c>
      <c r="E6" s="55"/>
      <c r="F6" s="55"/>
      <c r="G6" s="23">
        <f>+D6+(D6*0.4)</f>
        <v>72240</v>
      </c>
      <c r="H6" s="45"/>
      <c r="I6" s="45"/>
    </row>
    <row r="7" spans="1:9" x14ac:dyDescent="0.2">
      <c r="A7" s="62"/>
      <c r="B7" s="44"/>
      <c r="C7" s="5" t="s">
        <v>35</v>
      </c>
      <c r="D7" s="35">
        <v>57400</v>
      </c>
      <c r="E7" s="55"/>
      <c r="F7" s="55"/>
      <c r="G7" s="23">
        <f>+D7+(D7*0.4)</f>
        <v>80360</v>
      </c>
      <c r="H7" s="45"/>
      <c r="I7" s="45"/>
    </row>
    <row r="8" spans="1:9" x14ac:dyDescent="0.2">
      <c r="A8" s="62"/>
      <c r="B8" s="44"/>
      <c r="C8" s="5" t="s">
        <v>40</v>
      </c>
      <c r="D8" s="35">
        <v>65750</v>
      </c>
      <c r="E8" s="55"/>
      <c r="F8" s="55"/>
      <c r="G8" s="23">
        <f>+D8+(D8*0.4)</f>
        <v>92050</v>
      </c>
      <c r="H8" s="45"/>
      <c r="I8" s="45"/>
    </row>
    <row r="9" spans="1:9" x14ac:dyDescent="0.2">
      <c r="A9" s="62"/>
      <c r="B9" s="44"/>
      <c r="C9" s="5" t="s">
        <v>41</v>
      </c>
      <c r="D9" s="35">
        <v>75500</v>
      </c>
      <c r="E9" s="55"/>
      <c r="F9" s="55"/>
      <c r="G9" s="45"/>
      <c r="H9" s="45"/>
      <c r="I9" s="45"/>
    </row>
    <row r="10" spans="1:9" x14ac:dyDescent="0.2">
      <c r="A10" s="62"/>
      <c r="B10" s="44"/>
      <c r="C10" s="5" t="s">
        <v>36</v>
      </c>
      <c r="D10" s="55"/>
      <c r="E10" s="35">
        <v>78700</v>
      </c>
      <c r="F10" s="35">
        <v>78700</v>
      </c>
      <c r="G10" s="45"/>
      <c r="H10" s="23">
        <f>+E10+(E10*0.4)</f>
        <v>110180</v>
      </c>
      <c r="I10" s="23">
        <f>+F10+(F10*0.4)</f>
        <v>110180</v>
      </c>
    </row>
    <row r="11" spans="1:9" x14ac:dyDescent="0.2">
      <c r="A11" s="62"/>
      <c r="B11" s="44"/>
      <c r="C11" s="5" t="s">
        <v>39</v>
      </c>
      <c r="D11" s="55"/>
      <c r="E11" s="35">
        <v>90500</v>
      </c>
      <c r="F11" s="35">
        <v>90500</v>
      </c>
      <c r="G11" s="45"/>
      <c r="H11" s="23"/>
      <c r="I11" s="23"/>
    </row>
    <row r="12" spans="1:9" x14ac:dyDescent="0.2">
      <c r="A12" s="62"/>
      <c r="B12" s="44"/>
      <c r="C12" s="5" t="s">
        <v>42</v>
      </c>
      <c r="D12" s="55"/>
      <c r="E12" s="35">
        <v>92500</v>
      </c>
      <c r="F12" s="35">
        <v>92500</v>
      </c>
      <c r="G12" s="45"/>
      <c r="H12" s="23">
        <f>+E12+(E12*0.4)</f>
        <v>129500</v>
      </c>
      <c r="I12" s="23">
        <f>+F12+(F12*0.4)</f>
        <v>129500</v>
      </c>
    </row>
    <row r="13" spans="1:9" x14ac:dyDescent="0.2">
      <c r="A13" s="62" t="s">
        <v>19</v>
      </c>
      <c r="B13" s="44" t="s">
        <v>18</v>
      </c>
      <c r="C13" s="5" t="s">
        <v>33</v>
      </c>
      <c r="D13" s="30">
        <v>43500</v>
      </c>
      <c r="E13" s="63"/>
      <c r="F13" s="63"/>
      <c r="G13" s="23">
        <f>+D13+(D13*0.4)</f>
        <v>60900</v>
      </c>
      <c r="H13" s="63"/>
      <c r="I13" s="63"/>
    </row>
    <row r="14" spans="1:9" x14ac:dyDescent="0.2">
      <c r="A14" s="62"/>
      <c r="B14" s="44"/>
      <c r="C14" s="5" t="s">
        <v>34</v>
      </c>
      <c r="D14" s="18">
        <v>49100</v>
      </c>
      <c r="E14" s="63"/>
      <c r="F14" s="63"/>
      <c r="G14" s="23">
        <f>+D14+(D14*0.4)</f>
        <v>68740</v>
      </c>
      <c r="H14" s="63"/>
      <c r="I14" s="63"/>
    </row>
    <row r="15" spans="1:9" x14ac:dyDescent="0.2">
      <c r="A15" s="62"/>
      <c r="B15" s="44"/>
      <c r="C15" s="5" t="s">
        <v>35</v>
      </c>
      <c r="D15" s="18">
        <v>54000</v>
      </c>
      <c r="E15" s="63"/>
      <c r="F15" s="63"/>
      <c r="G15" s="23">
        <f>+D15+(D15*0.4)</f>
        <v>75600</v>
      </c>
      <c r="H15" s="63"/>
      <c r="I15" s="63"/>
    </row>
    <row r="16" spans="1:9" x14ac:dyDescent="0.2">
      <c r="A16" s="62"/>
      <c r="B16" s="44"/>
      <c r="C16" s="5" t="s">
        <v>40</v>
      </c>
      <c r="D16" s="18">
        <v>59500</v>
      </c>
      <c r="E16" s="63"/>
      <c r="F16" s="63"/>
      <c r="G16" s="23">
        <f>+D16+(D16*0.4)</f>
        <v>83300</v>
      </c>
      <c r="H16" s="63"/>
      <c r="I16" s="63"/>
    </row>
    <row r="17" spans="1:9" x14ac:dyDescent="0.2">
      <c r="A17" s="62"/>
      <c r="B17" s="44"/>
      <c r="C17" s="5" t="s">
        <v>41</v>
      </c>
      <c r="D17" s="18">
        <v>70100</v>
      </c>
      <c r="E17" s="63"/>
      <c r="F17" s="63"/>
      <c r="G17" s="23">
        <f>+D17+(D17*0.4)</f>
        <v>98140</v>
      </c>
      <c r="H17" s="63"/>
      <c r="I17" s="63"/>
    </row>
    <row r="18" spans="1:9" x14ac:dyDescent="0.2">
      <c r="A18" s="62"/>
      <c r="B18" s="44"/>
      <c r="C18" s="5" t="s">
        <v>36</v>
      </c>
      <c r="D18" s="63"/>
      <c r="E18" s="18">
        <v>70900</v>
      </c>
      <c r="F18" s="18">
        <v>70900</v>
      </c>
      <c r="G18" s="63"/>
      <c r="H18" s="23">
        <f>+E18+(E18*0.4)</f>
        <v>99260</v>
      </c>
      <c r="I18" s="23">
        <f t="shared" ref="I18" si="0">+F18+(F18*0.4)</f>
        <v>99260</v>
      </c>
    </row>
    <row r="19" spans="1:9" x14ac:dyDescent="0.2">
      <c r="A19" s="62"/>
      <c r="B19" s="44"/>
      <c r="C19" s="5" t="s">
        <v>39</v>
      </c>
      <c r="D19" s="63"/>
      <c r="E19" s="18">
        <v>87900</v>
      </c>
      <c r="F19" s="18">
        <v>87900</v>
      </c>
      <c r="G19" s="63"/>
      <c r="H19" s="23">
        <f>+E19+(E19*0.4)</f>
        <v>123060</v>
      </c>
      <c r="I19" s="23">
        <f t="shared" ref="I19:I20" si="1">+F19+(F19*0.4)</f>
        <v>123060</v>
      </c>
    </row>
    <row r="20" spans="1:9" x14ac:dyDescent="0.2">
      <c r="A20" s="62"/>
      <c r="B20" s="44"/>
      <c r="C20" s="5" t="s">
        <v>42</v>
      </c>
      <c r="D20" s="63"/>
      <c r="E20" s="18">
        <v>89900</v>
      </c>
      <c r="F20" s="18">
        <v>89900</v>
      </c>
      <c r="G20" s="63"/>
      <c r="H20" s="23">
        <f>+E20+(E20*0.4)</f>
        <v>125860</v>
      </c>
      <c r="I20" s="23">
        <f t="shared" si="1"/>
        <v>125860</v>
      </c>
    </row>
    <row r="21" spans="1:9" x14ac:dyDescent="0.2">
      <c r="A21" s="62" t="s">
        <v>30</v>
      </c>
      <c r="B21" s="44" t="s">
        <v>18</v>
      </c>
      <c r="C21" s="5" t="s">
        <v>33</v>
      </c>
      <c r="D21" s="35">
        <v>39100</v>
      </c>
      <c r="E21" s="64"/>
      <c r="F21" s="64"/>
      <c r="G21" s="23">
        <f>+D21+(D21*0.4)</f>
        <v>54740</v>
      </c>
      <c r="H21" s="63"/>
      <c r="I21" s="63"/>
    </row>
    <row r="22" spans="1:9" x14ac:dyDescent="0.2">
      <c r="A22" s="62"/>
      <c r="B22" s="44"/>
      <c r="C22" s="5" t="s">
        <v>34</v>
      </c>
      <c r="D22" s="35">
        <v>45900</v>
      </c>
      <c r="E22" s="64"/>
      <c r="F22" s="64"/>
      <c r="G22" s="23">
        <f>+D22+(D22*0.4)</f>
        <v>64260</v>
      </c>
      <c r="H22" s="63"/>
      <c r="I22" s="63"/>
    </row>
    <row r="23" spans="1:9" x14ac:dyDescent="0.2">
      <c r="A23" s="62"/>
      <c r="B23" s="44"/>
      <c r="C23" s="5" t="s">
        <v>35</v>
      </c>
      <c r="D23" s="35">
        <v>52700</v>
      </c>
      <c r="E23" s="64"/>
      <c r="F23" s="64"/>
      <c r="G23" s="23">
        <f>+D23+(D23*0.4)</f>
        <v>73780</v>
      </c>
      <c r="H23" s="63"/>
      <c r="I23" s="63"/>
    </row>
    <row r="24" spans="1:9" x14ac:dyDescent="0.2">
      <c r="A24" s="62"/>
      <c r="B24" s="44"/>
      <c r="C24" s="5" t="s">
        <v>40</v>
      </c>
      <c r="D24" s="35">
        <v>59500</v>
      </c>
      <c r="E24" s="64"/>
      <c r="F24" s="64"/>
      <c r="G24" s="23">
        <f>+D24+(D24*0.4)</f>
        <v>83300</v>
      </c>
      <c r="H24" s="63"/>
      <c r="I24" s="63"/>
    </row>
    <row r="25" spans="1:9" x14ac:dyDescent="0.2">
      <c r="A25" s="62"/>
      <c r="B25" s="44"/>
      <c r="C25" s="5" t="s">
        <v>41</v>
      </c>
      <c r="D25" s="35">
        <v>69200</v>
      </c>
      <c r="E25" s="64"/>
      <c r="F25" s="64"/>
      <c r="G25" s="23">
        <f>+D25+(D25*0.4)</f>
        <v>96880</v>
      </c>
      <c r="H25" s="63"/>
      <c r="I25" s="63"/>
    </row>
    <row r="26" spans="1:9" x14ac:dyDescent="0.2">
      <c r="A26" s="62"/>
      <c r="B26" s="44"/>
      <c r="C26" s="5" t="s">
        <v>36</v>
      </c>
      <c r="D26" s="64"/>
      <c r="E26" s="35">
        <v>62900</v>
      </c>
      <c r="F26" s="35">
        <v>62900</v>
      </c>
      <c r="G26" s="63"/>
      <c r="H26" s="23">
        <f>+E26+(E26*0.4)</f>
        <v>88060</v>
      </c>
      <c r="I26" s="23">
        <f t="shared" ref="I26:I28" si="2">+F26+(F26*0.4)</f>
        <v>88060</v>
      </c>
    </row>
    <row r="27" spans="1:9" x14ac:dyDescent="0.2">
      <c r="A27" s="62"/>
      <c r="B27" s="44"/>
      <c r="C27" s="5" t="s">
        <v>39</v>
      </c>
      <c r="D27" s="64"/>
      <c r="E27" s="35">
        <v>79200</v>
      </c>
      <c r="F27" s="35">
        <v>79200</v>
      </c>
      <c r="G27" s="63"/>
      <c r="H27" s="23">
        <f>+E27+(E27*0.4)</f>
        <v>110880</v>
      </c>
      <c r="I27" s="23">
        <f t="shared" si="2"/>
        <v>110880</v>
      </c>
    </row>
    <row r="28" spans="1:9" x14ac:dyDescent="0.2">
      <c r="A28" s="62"/>
      <c r="B28" s="44"/>
      <c r="C28" s="5" t="s">
        <v>42</v>
      </c>
      <c r="D28" s="64"/>
      <c r="E28" s="35">
        <f>E27+2000</f>
        <v>81200</v>
      </c>
      <c r="F28" s="35">
        <f>F27+2000</f>
        <v>81200</v>
      </c>
      <c r="G28" s="63"/>
      <c r="H28" s="23">
        <f>+E28+(E28*0.4)</f>
        <v>113680</v>
      </c>
      <c r="I28" s="23">
        <f t="shared" si="2"/>
        <v>113680</v>
      </c>
    </row>
  </sheetData>
  <sheetProtection algorithmName="SHA-512" hashValue="CfxfY8xDwZb4CFsWtlqg+mZNlc9WUE9PzjARJQwMzSyX25FEcbbzPm5wsgZluK0J1YGM9kFzIvXHV8eVHAlbhg==" saltValue="64FgQAQYHrdyIxkZSzUDyA==" spinCount="100000" sheet="1" objects="1" scenarios="1"/>
  <mergeCells count="25">
    <mergeCell ref="H13:I17"/>
    <mergeCell ref="A21:A28"/>
    <mergeCell ref="B21:B28"/>
    <mergeCell ref="E21:F25"/>
    <mergeCell ref="H21:I25"/>
    <mergeCell ref="D26:D28"/>
    <mergeCell ref="G26:G28"/>
    <mergeCell ref="A13:A20"/>
    <mergeCell ref="B13:B20"/>
    <mergeCell ref="D18:D20"/>
    <mergeCell ref="E13:F17"/>
    <mergeCell ref="G18:G20"/>
    <mergeCell ref="A1:H1"/>
    <mergeCell ref="A5:A12"/>
    <mergeCell ref="B5:B12"/>
    <mergeCell ref="D10:D12"/>
    <mergeCell ref="E5:F9"/>
    <mergeCell ref="G9:G12"/>
    <mergeCell ref="H9:I9"/>
    <mergeCell ref="H5:I8"/>
    <mergeCell ref="A2:A4"/>
    <mergeCell ref="B2:B4"/>
    <mergeCell ref="C2:C4"/>
    <mergeCell ref="D2:F2"/>
    <mergeCell ref="G2:I2"/>
  </mergeCells>
  <hyperlinks>
    <hyperlink ref="A5" r:id="rId1" display="http://www.oocl.com/india/eng/localinformation/localsurcharges/default.htm" xr:uid="{00000000-0004-0000-1600-000002000000}"/>
    <hyperlink ref="A13" r:id="rId2" display="http://www.oocl.com/india/eng/localinformation/localsurcharges/Local+Surcharge+for+Mundra.htm" xr:uid="{806B3EF8-C80F-4D56-86DD-5EC2A6D3052E}"/>
    <hyperlink ref="I1" location="'IHL CITY-ICD LIST'!A1" display="HOME" xr:uid="{EC6E8B66-06CA-4E23-8864-44186B196D20}"/>
  </hyperlinks>
  <pageMargins left="0.7" right="0.7" top="0.75" bottom="0.75" header="0.3" footer="0.3"/>
  <pageSetup paperSize="9" scale="53"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12"/>
  <sheetViews>
    <sheetView view="pageBreakPreview" zoomScale="175" zoomScaleNormal="130" zoomScaleSheetLayoutView="175" workbookViewId="0">
      <selection sqref="A1: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10" width="15.7109375" customWidth="1"/>
  </cols>
  <sheetData>
    <row r="1" spans="1:10" ht="21" x14ac:dyDescent="0.2">
      <c r="A1" s="57" t="s">
        <v>112</v>
      </c>
      <c r="B1" s="57"/>
      <c r="C1" s="57"/>
      <c r="D1" s="57"/>
      <c r="E1" s="57"/>
      <c r="F1" s="57"/>
      <c r="G1" s="57"/>
      <c r="H1" s="57"/>
      <c r="I1" s="57"/>
      <c r="J1" s="31" t="s">
        <v>59</v>
      </c>
    </row>
    <row r="2" spans="1:10" x14ac:dyDescent="0.2">
      <c r="A2" s="56" t="s">
        <v>11</v>
      </c>
      <c r="B2" s="56" t="s">
        <v>12</v>
      </c>
      <c r="C2" s="56" t="s">
        <v>13</v>
      </c>
      <c r="D2" s="56" t="s">
        <v>27</v>
      </c>
      <c r="E2" s="56"/>
      <c r="F2" s="56"/>
      <c r="G2" s="25" t="s">
        <v>119</v>
      </c>
      <c r="H2" s="56" t="s">
        <v>26</v>
      </c>
      <c r="I2" s="56"/>
      <c r="J2" s="56"/>
    </row>
    <row r="3" spans="1:10" x14ac:dyDescent="0.2">
      <c r="A3" s="56"/>
      <c r="B3" s="56"/>
      <c r="C3" s="56"/>
      <c r="D3" s="25" t="s">
        <v>14</v>
      </c>
      <c r="E3" s="25" t="s">
        <v>15</v>
      </c>
      <c r="F3" s="25" t="s">
        <v>16</v>
      </c>
      <c r="G3" s="25" t="s">
        <v>120</v>
      </c>
      <c r="H3" s="25" t="s">
        <v>14</v>
      </c>
      <c r="I3" s="25" t="s">
        <v>15</v>
      </c>
      <c r="J3" s="25" t="s">
        <v>16</v>
      </c>
    </row>
    <row r="4" spans="1:10" x14ac:dyDescent="0.2">
      <c r="A4" s="46" t="s">
        <v>17</v>
      </c>
      <c r="B4" s="44" t="s">
        <v>18</v>
      </c>
      <c r="C4" s="5" t="s">
        <v>33</v>
      </c>
      <c r="D4" s="18">
        <v>41700</v>
      </c>
      <c r="E4" s="44"/>
      <c r="F4" s="44"/>
      <c r="G4" s="52"/>
      <c r="H4" s="23">
        <f>D4*1.4</f>
        <v>58379.999999999993</v>
      </c>
      <c r="I4" s="45"/>
      <c r="J4" s="45"/>
    </row>
    <row r="5" spans="1:10" x14ac:dyDescent="0.2">
      <c r="A5" s="46"/>
      <c r="B5" s="44"/>
      <c r="C5" s="5" t="s">
        <v>34</v>
      </c>
      <c r="D5" s="18">
        <v>46200</v>
      </c>
      <c r="E5" s="44"/>
      <c r="F5" s="44"/>
      <c r="G5" s="53"/>
      <c r="H5" s="23">
        <f>D5*1.4</f>
        <v>64679.999999999993</v>
      </c>
      <c r="I5" s="45"/>
      <c r="J5" s="45"/>
    </row>
    <row r="6" spans="1:10" x14ac:dyDescent="0.2">
      <c r="A6" s="46"/>
      <c r="B6" s="44"/>
      <c r="C6" s="5" t="s">
        <v>35</v>
      </c>
      <c r="D6" s="18">
        <v>53800</v>
      </c>
      <c r="E6" s="44"/>
      <c r="F6" s="44"/>
      <c r="G6" s="53"/>
      <c r="H6" s="23">
        <f>D6*1.4</f>
        <v>75320</v>
      </c>
      <c r="I6" s="45"/>
      <c r="J6" s="45"/>
    </row>
    <row r="7" spans="1:10" x14ac:dyDescent="0.2">
      <c r="A7" s="46"/>
      <c r="B7" s="44"/>
      <c r="C7" s="5" t="s">
        <v>44</v>
      </c>
      <c r="D7" s="18">
        <v>58900</v>
      </c>
      <c r="E7" s="44"/>
      <c r="F7" s="44"/>
      <c r="G7" s="53"/>
      <c r="H7" s="23">
        <f>D7*1.4</f>
        <v>82460</v>
      </c>
      <c r="I7" s="45"/>
      <c r="J7" s="45"/>
    </row>
    <row r="8" spans="1:10" x14ac:dyDescent="0.2">
      <c r="A8" s="46"/>
      <c r="B8" s="44"/>
      <c r="C8" s="5" t="s">
        <v>45</v>
      </c>
      <c r="D8" s="18">
        <v>62500</v>
      </c>
      <c r="E8" s="44"/>
      <c r="F8" s="44"/>
      <c r="G8" s="53"/>
      <c r="H8" s="23">
        <f>D8*1.4</f>
        <v>87500</v>
      </c>
      <c r="I8" s="45"/>
      <c r="J8" s="45"/>
    </row>
    <row r="9" spans="1:10" x14ac:dyDescent="0.2">
      <c r="A9" s="46"/>
      <c r="B9" s="44"/>
      <c r="C9" s="5" t="s">
        <v>36</v>
      </c>
      <c r="D9" s="44"/>
      <c r="E9" s="18">
        <v>74200</v>
      </c>
      <c r="F9" s="18">
        <v>74200</v>
      </c>
      <c r="G9" s="53"/>
      <c r="H9" s="45"/>
      <c r="I9" s="23">
        <f>+E9+(E9*0.4)</f>
        <v>103880</v>
      </c>
      <c r="J9" s="23">
        <f>+F9+(F9*0.4)</f>
        <v>103880</v>
      </c>
    </row>
    <row r="10" spans="1:10" x14ac:dyDescent="0.2">
      <c r="A10" s="46"/>
      <c r="B10" s="44"/>
      <c r="C10" s="5" t="s">
        <v>43</v>
      </c>
      <c r="D10" s="44"/>
      <c r="E10" s="18">
        <v>84200</v>
      </c>
      <c r="F10" s="18">
        <v>84200</v>
      </c>
      <c r="G10" s="53"/>
      <c r="H10" s="45"/>
      <c r="I10" s="23">
        <f>+E10+(E10*0.4)</f>
        <v>117880</v>
      </c>
      <c r="J10" s="23">
        <f>+F10+(F10*0.4)</f>
        <v>117880</v>
      </c>
    </row>
    <row r="11" spans="1:10" x14ac:dyDescent="0.2">
      <c r="A11" s="46"/>
      <c r="B11" s="44"/>
      <c r="C11" s="5" t="s">
        <v>46</v>
      </c>
      <c r="D11" s="44"/>
      <c r="E11" s="18">
        <v>86200</v>
      </c>
      <c r="F11" s="18">
        <v>86200</v>
      </c>
      <c r="G11" s="54"/>
      <c r="H11" s="45"/>
      <c r="I11" s="23">
        <f t="shared" ref="I11" si="0">+E11+(E11*0.4)</f>
        <v>120680</v>
      </c>
      <c r="J11" s="23">
        <f t="shared" ref="J11" si="1">+F11+(F11*0.4)</f>
        <v>120680</v>
      </c>
    </row>
    <row r="12" spans="1:10" x14ac:dyDescent="0.2">
      <c r="A12" s="46"/>
      <c r="B12" s="44"/>
      <c r="C12" s="5" t="s">
        <v>122</v>
      </c>
      <c r="D12" s="44"/>
      <c r="E12" s="50"/>
      <c r="F12" s="51"/>
      <c r="G12" s="18">
        <v>129000</v>
      </c>
      <c r="H12" s="45"/>
      <c r="I12" s="48"/>
      <c r="J12" s="49"/>
    </row>
  </sheetData>
  <sheetProtection algorithmName="SHA-512" hashValue="6kRYC4Tte/Lkstg3jDH/Eglg/AOrMi3Ue3udoU7Bz4sZHrkPkrbFgKxNBUcsvXhsmvRlfAJjQVCrpWxAj37DVg==" saltValue="sE8be8nBMPcBiEDOa8JbFA==" spinCount="100000" sheet="1" objects="1" scenarios="1"/>
  <mergeCells count="15">
    <mergeCell ref="A1:I1"/>
    <mergeCell ref="I12:J12"/>
    <mergeCell ref="G4:G11"/>
    <mergeCell ref="E12:F12"/>
    <mergeCell ref="A2:A3"/>
    <mergeCell ref="B2:B3"/>
    <mergeCell ref="C2:C3"/>
    <mergeCell ref="D2:F2"/>
    <mergeCell ref="H2:J2"/>
    <mergeCell ref="D9:D12"/>
    <mergeCell ref="H9:H12"/>
    <mergeCell ref="I4:J8"/>
    <mergeCell ref="A4:A12"/>
    <mergeCell ref="B4:B12"/>
    <mergeCell ref="E4:F8"/>
  </mergeCells>
  <hyperlinks>
    <hyperlink ref="A4" r:id="rId1" display="http://www.oocl.com/india/eng/localinformation/localsurcharges/default.htm" xr:uid="{00000000-0004-0000-2000-000000000000}"/>
    <hyperlink ref="J1" location="'IHL CITY-ICD LIST'!A1" display="HOME" xr:uid="{00000000-0004-0000-2000-000001000000}"/>
    <hyperlink ref="A4:A12" r:id="rId2" display="Nhava Sheva" xr:uid="{00000000-0004-0000-2000-000002000000}"/>
  </hyperlinks>
  <pageMargins left="0.7" right="0.7" top="0.75" bottom="0.75" header="0.3" footer="0.3"/>
  <pageSetup paperSize="9" scale="63" orientation="portrait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20"/>
  <sheetViews>
    <sheetView view="pageBreakPreview" zoomScale="175" zoomScaleNormal="130" zoomScaleSheetLayoutView="175" workbookViewId="0">
      <selection sqref="A1: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10" width="15.7109375" customWidth="1"/>
  </cols>
  <sheetData>
    <row r="1" spans="1:10" ht="21" x14ac:dyDescent="0.2">
      <c r="A1" s="57" t="s">
        <v>116</v>
      </c>
      <c r="B1" s="57"/>
      <c r="C1" s="57"/>
      <c r="D1" s="57"/>
      <c r="E1" s="57"/>
      <c r="F1" s="57"/>
      <c r="G1" s="57"/>
      <c r="H1" s="57"/>
      <c r="I1" s="57"/>
      <c r="J1" s="31" t="s">
        <v>59</v>
      </c>
    </row>
    <row r="2" spans="1:10" x14ac:dyDescent="0.2">
      <c r="A2" s="56" t="s">
        <v>11</v>
      </c>
      <c r="B2" s="56" t="s">
        <v>12</v>
      </c>
      <c r="C2" s="56" t="s">
        <v>13</v>
      </c>
      <c r="D2" s="56" t="s">
        <v>27</v>
      </c>
      <c r="E2" s="56"/>
      <c r="F2" s="56"/>
      <c r="G2" s="25" t="s">
        <v>119</v>
      </c>
      <c r="H2" s="56" t="s">
        <v>26</v>
      </c>
      <c r="I2" s="56"/>
      <c r="J2" s="56"/>
    </row>
    <row r="3" spans="1:10" x14ac:dyDescent="0.2">
      <c r="A3" s="56"/>
      <c r="B3" s="56"/>
      <c r="C3" s="56"/>
      <c r="D3" s="25" t="s">
        <v>14</v>
      </c>
      <c r="E3" s="25" t="s">
        <v>15</v>
      </c>
      <c r="F3" s="25" t="s">
        <v>16</v>
      </c>
      <c r="G3" s="25" t="s">
        <v>120</v>
      </c>
      <c r="H3" s="25" t="s">
        <v>14</v>
      </c>
      <c r="I3" s="25" t="s">
        <v>15</v>
      </c>
      <c r="J3" s="25" t="s">
        <v>16</v>
      </c>
    </row>
    <row r="4" spans="1:10" x14ac:dyDescent="0.2">
      <c r="A4" s="46" t="s">
        <v>19</v>
      </c>
      <c r="B4" s="44" t="s">
        <v>18</v>
      </c>
      <c r="C4" s="5" t="s">
        <v>33</v>
      </c>
      <c r="D4" s="30">
        <v>39500</v>
      </c>
      <c r="E4" s="44"/>
      <c r="F4" s="44"/>
      <c r="G4" s="52"/>
      <c r="H4" s="23">
        <f>D4*1.4</f>
        <v>55300</v>
      </c>
      <c r="I4" s="45"/>
      <c r="J4" s="45"/>
    </row>
    <row r="5" spans="1:10" x14ac:dyDescent="0.2">
      <c r="A5" s="46"/>
      <c r="B5" s="44"/>
      <c r="C5" s="5" t="s">
        <v>34</v>
      </c>
      <c r="D5" s="18">
        <v>46200</v>
      </c>
      <c r="E5" s="44"/>
      <c r="F5" s="44"/>
      <c r="G5" s="53"/>
      <c r="H5" s="23">
        <f>D5*1.4</f>
        <v>64679.999999999993</v>
      </c>
      <c r="I5" s="45"/>
      <c r="J5" s="45"/>
    </row>
    <row r="6" spans="1:10" x14ac:dyDescent="0.2">
      <c r="A6" s="46"/>
      <c r="B6" s="44"/>
      <c r="C6" s="5" t="s">
        <v>35</v>
      </c>
      <c r="D6" s="18">
        <v>52800</v>
      </c>
      <c r="E6" s="44"/>
      <c r="F6" s="44"/>
      <c r="G6" s="53"/>
      <c r="H6" s="23">
        <f>D6*1.4</f>
        <v>73920</v>
      </c>
      <c r="I6" s="45"/>
      <c r="J6" s="45"/>
    </row>
    <row r="7" spans="1:10" x14ac:dyDescent="0.2">
      <c r="A7" s="46"/>
      <c r="B7" s="44"/>
      <c r="C7" s="5" t="s">
        <v>44</v>
      </c>
      <c r="D7" s="18">
        <v>56600</v>
      </c>
      <c r="E7" s="44"/>
      <c r="F7" s="44"/>
      <c r="G7" s="53"/>
      <c r="H7" s="23">
        <f>D7*1.4</f>
        <v>79240</v>
      </c>
      <c r="I7" s="45"/>
      <c r="J7" s="45"/>
    </row>
    <row r="8" spans="1:10" x14ac:dyDescent="0.2">
      <c r="A8" s="46"/>
      <c r="B8" s="44"/>
      <c r="C8" s="5" t="s">
        <v>45</v>
      </c>
      <c r="D8" s="18">
        <v>61000</v>
      </c>
      <c r="E8" s="44"/>
      <c r="F8" s="44"/>
      <c r="G8" s="53"/>
      <c r="H8" s="23">
        <f>D8*1.4</f>
        <v>85400</v>
      </c>
      <c r="I8" s="45"/>
      <c r="J8" s="45"/>
    </row>
    <row r="9" spans="1:10" x14ac:dyDescent="0.2">
      <c r="A9" s="46"/>
      <c r="B9" s="44"/>
      <c r="C9" s="5" t="s">
        <v>36</v>
      </c>
      <c r="D9" s="44"/>
      <c r="E9" s="18">
        <v>67600</v>
      </c>
      <c r="F9" s="18">
        <v>67600</v>
      </c>
      <c r="G9" s="53"/>
      <c r="H9" s="45"/>
      <c r="I9" s="23">
        <f>+E9+(E9*0.4)</f>
        <v>94640</v>
      </c>
      <c r="J9" s="23">
        <f>+F9+(F9*0.4)</f>
        <v>94640</v>
      </c>
    </row>
    <row r="10" spans="1:10" x14ac:dyDescent="0.2">
      <c r="A10" s="46"/>
      <c r="B10" s="44"/>
      <c r="C10" s="5" t="s">
        <v>43</v>
      </c>
      <c r="D10" s="44"/>
      <c r="E10" s="18">
        <v>79800</v>
      </c>
      <c r="F10" s="18">
        <v>79800</v>
      </c>
      <c r="G10" s="53"/>
      <c r="H10" s="45"/>
      <c r="I10" s="23">
        <f>+E10+(E10*0.4)</f>
        <v>111720</v>
      </c>
      <c r="J10" s="23">
        <f>+F10+(F10*0.4)</f>
        <v>111720</v>
      </c>
    </row>
    <row r="11" spans="1:10" x14ac:dyDescent="0.2">
      <c r="A11" s="46"/>
      <c r="B11" s="44"/>
      <c r="C11" s="5" t="s">
        <v>46</v>
      </c>
      <c r="D11" s="44"/>
      <c r="E11" s="18">
        <v>81800</v>
      </c>
      <c r="F11" s="18">
        <v>81800</v>
      </c>
      <c r="G11" s="54"/>
      <c r="H11" s="45"/>
      <c r="I11" s="23">
        <f t="shared" ref="I11" si="0">+E11+(E11*0.4)</f>
        <v>114520</v>
      </c>
      <c r="J11" s="23">
        <f t="shared" ref="J11" si="1">+F11+(F11*0.4)</f>
        <v>114520</v>
      </c>
    </row>
    <row r="12" spans="1:10" x14ac:dyDescent="0.2">
      <c r="A12" s="46"/>
      <c r="B12" s="44"/>
      <c r="C12" s="5" t="s">
        <v>121</v>
      </c>
      <c r="D12" s="44"/>
      <c r="E12" s="18"/>
      <c r="F12" s="18"/>
      <c r="G12" s="18">
        <v>130000</v>
      </c>
      <c r="H12" s="45"/>
      <c r="I12" s="48"/>
      <c r="J12" s="49"/>
    </row>
    <row r="13" spans="1:10" x14ac:dyDescent="0.2">
      <c r="A13" s="46" t="s">
        <v>63</v>
      </c>
      <c r="B13" s="44" t="s">
        <v>18</v>
      </c>
      <c r="C13" s="5" t="s">
        <v>33</v>
      </c>
      <c r="D13" s="35">
        <v>34525</v>
      </c>
      <c r="E13" s="55"/>
      <c r="F13" s="55"/>
      <c r="G13" s="5"/>
      <c r="H13" s="23">
        <f>D13*1.4</f>
        <v>48335</v>
      </c>
      <c r="I13" s="45"/>
      <c r="J13" s="45"/>
    </row>
    <row r="14" spans="1:10" x14ac:dyDescent="0.2">
      <c r="A14" s="46"/>
      <c r="B14" s="44"/>
      <c r="C14" s="5" t="s">
        <v>34</v>
      </c>
      <c r="D14" s="35">
        <v>42225</v>
      </c>
      <c r="E14" s="55"/>
      <c r="F14" s="55"/>
      <c r="G14" s="5"/>
      <c r="H14" s="23">
        <f>D14*1.4</f>
        <v>59114.999999999993</v>
      </c>
      <c r="I14" s="45"/>
      <c r="J14" s="45"/>
    </row>
    <row r="15" spans="1:10" x14ac:dyDescent="0.2">
      <c r="A15" s="46"/>
      <c r="B15" s="44"/>
      <c r="C15" s="5" t="s">
        <v>35</v>
      </c>
      <c r="D15" s="35">
        <v>49325</v>
      </c>
      <c r="E15" s="55"/>
      <c r="F15" s="55"/>
      <c r="G15" s="5"/>
      <c r="H15" s="23">
        <f>D15*1.4</f>
        <v>69055</v>
      </c>
      <c r="I15" s="45"/>
      <c r="J15" s="45"/>
    </row>
    <row r="16" spans="1:10" x14ac:dyDescent="0.2">
      <c r="A16" s="46"/>
      <c r="B16" s="44"/>
      <c r="C16" s="5" t="s">
        <v>44</v>
      </c>
      <c r="D16" s="35">
        <v>53225</v>
      </c>
      <c r="E16" s="55"/>
      <c r="F16" s="55"/>
      <c r="G16" s="5"/>
      <c r="H16" s="23">
        <f>D16*1.4</f>
        <v>74515</v>
      </c>
      <c r="I16" s="45"/>
      <c r="J16" s="45"/>
    </row>
    <row r="17" spans="1:10" x14ac:dyDescent="0.2">
      <c r="A17" s="46"/>
      <c r="B17" s="44"/>
      <c r="C17" s="5" t="s">
        <v>45</v>
      </c>
      <c r="D17" s="35">
        <v>57525</v>
      </c>
      <c r="E17" s="55"/>
      <c r="F17" s="55"/>
      <c r="G17" s="5"/>
      <c r="H17" s="23">
        <f>D17*1.4</f>
        <v>80535</v>
      </c>
      <c r="I17" s="45"/>
      <c r="J17" s="45"/>
    </row>
    <row r="18" spans="1:10" x14ac:dyDescent="0.2">
      <c r="A18" s="46"/>
      <c r="B18" s="44"/>
      <c r="C18" s="5" t="s">
        <v>36</v>
      </c>
      <c r="D18" s="55"/>
      <c r="E18" s="35">
        <v>60325</v>
      </c>
      <c r="F18" s="35">
        <v>60325</v>
      </c>
      <c r="G18" s="18"/>
      <c r="H18" s="45"/>
      <c r="I18" s="23">
        <f t="shared" ref="I18:J20" si="2">+E18+(E18*0.4)</f>
        <v>84455</v>
      </c>
      <c r="J18" s="23">
        <f t="shared" si="2"/>
        <v>84455</v>
      </c>
    </row>
    <row r="19" spans="1:10" x14ac:dyDescent="0.2">
      <c r="A19" s="46"/>
      <c r="B19" s="44"/>
      <c r="C19" s="5" t="s">
        <v>43</v>
      </c>
      <c r="D19" s="55"/>
      <c r="E19" s="35">
        <v>73525</v>
      </c>
      <c r="F19" s="35">
        <v>73525</v>
      </c>
      <c r="G19" s="18"/>
      <c r="H19" s="45"/>
      <c r="I19" s="23">
        <f t="shared" si="2"/>
        <v>102935</v>
      </c>
      <c r="J19" s="23">
        <f t="shared" si="2"/>
        <v>102935</v>
      </c>
    </row>
    <row r="20" spans="1:10" x14ac:dyDescent="0.2">
      <c r="A20" s="46"/>
      <c r="B20" s="44"/>
      <c r="C20" s="5" t="s">
        <v>46</v>
      </c>
      <c r="D20" s="55"/>
      <c r="E20" s="35">
        <v>75525</v>
      </c>
      <c r="F20" s="35">
        <v>75525</v>
      </c>
      <c r="G20" s="18"/>
      <c r="H20" s="45"/>
      <c r="I20" s="23">
        <f t="shared" si="2"/>
        <v>105735</v>
      </c>
      <c r="J20" s="23">
        <f t="shared" si="2"/>
        <v>105735</v>
      </c>
    </row>
  </sheetData>
  <sheetProtection algorithmName="SHA-512" hashValue="a5SwTF+ot3H6N0o69Y6USo3vHrLb6I45dh6gnbHOMnlOkZ4w8CZMtfU8I5RRLa49Pi6tm7b4DzsPTVHifwzhoA==" saltValue="/OecEpRehwdg7JX8kFbmbQ==" spinCount="100000" sheet="1" objects="1" scenarios="1"/>
  <mergeCells count="20">
    <mergeCell ref="C2:C3"/>
    <mergeCell ref="D2:F2"/>
    <mergeCell ref="I12:J12"/>
    <mergeCell ref="G4:G11"/>
    <mergeCell ref="A1:I1"/>
    <mergeCell ref="D9:D12"/>
    <mergeCell ref="H9:H12"/>
    <mergeCell ref="I4:J8"/>
    <mergeCell ref="A4:A12"/>
    <mergeCell ref="H2:J2"/>
    <mergeCell ref="B4:B12"/>
    <mergeCell ref="E4:F8"/>
    <mergeCell ref="A2:A3"/>
    <mergeCell ref="B2:B3"/>
    <mergeCell ref="D18:D20"/>
    <mergeCell ref="H18:H20"/>
    <mergeCell ref="I13:J17"/>
    <mergeCell ref="A13:A20"/>
    <mergeCell ref="B13:B20"/>
    <mergeCell ref="E13:F17"/>
  </mergeCells>
  <hyperlinks>
    <hyperlink ref="A4" r:id="rId1" display="http://www.oocl.com/india/eng/localinformation/localsurcharges/default.htm" xr:uid="{00000000-0004-0000-2100-000000000000}"/>
    <hyperlink ref="A4:A12" r:id="rId2" display="Nhava Sheva" xr:uid="{00000000-0004-0000-2100-000002000000}"/>
    <hyperlink ref="A13" r:id="rId3" display="http://www.oocl.com/india/eng/localinformation/localsurcharges/default.htm" xr:uid="{00000000-0004-0000-2100-000003000000}"/>
    <hyperlink ref="A13:A20" r:id="rId4" display="Nhava Sheva" xr:uid="{00000000-0004-0000-2100-000004000000}"/>
    <hyperlink ref="J1" location="'IHL CITY-ICD LIST'!A1" display="HOME" xr:uid="{E3D68777-E2F3-49E2-9224-5EB58B166115}"/>
  </hyperlinks>
  <pageMargins left="0.7" right="0.7" top="0.75" bottom="0.75" header="0.3" footer="0.3"/>
  <pageSetup paperSize="9" scale="63"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27"/>
  <sheetViews>
    <sheetView view="pageBreakPreview" zoomScale="180" zoomScaleNormal="130" zoomScaleSheetLayoutView="180" workbookViewId="0">
      <selection sqref="A1:H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" x14ac:dyDescent="0.2">
      <c r="A1" s="57" t="s">
        <v>104</v>
      </c>
      <c r="B1" s="57"/>
      <c r="C1" s="57"/>
      <c r="D1" s="57"/>
      <c r="E1" s="57"/>
      <c r="F1" s="57"/>
      <c r="G1" s="57"/>
      <c r="H1" s="57"/>
      <c r="I1" s="31" t="s">
        <v>59</v>
      </c>
    </row>
    <row r="2" spans="1:9" x14ac:dyDescent="0.2">
      <c r="A2" s="56" t="s">
        <v>11</v>
      </c>
      <c r="B2" s="56" t="s">
        <v>12</v>
      </c>
      <c r="C2" s="56" t="s">
        <v>13</v>
      </c>
      <c r="D2" s="56" t="s">
        <v>27</v>
      </c>
      <c r="E2" s="56"/>
      <c r="F2" s="56"/>
      <c r="G2" s="56" t="s">
        <v>26</v>
      </c>
      <c r="H2" s="56"/>
      <c r="I2" s="56"/>
    </row>
    <row r="3" spans="1:9" x14ac:dyDescent="0.2">
      <c r="A3" s="56"/>
      <c r="B3" s="56"/>
      <c r="C3" s="56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46" t="s">
        <v>19</v>
      </c>
      <c r="B4" s="44" t="s">
        <v>18</v>
      </c>
      <c r="C4" s="5" t="s">
        <v>33</v>
      </c>
      <c r="D4" s="18">
        <v>40500</v>
      </c>
      <c r="E4" s="44"/>
      <c r="F4" s="44"/>
      <c r="G4" s="23">
        <f>D4*1.4</f>
        <v>56700</v>
      </c>
      <c r="H4" s="45"/>
      <c r="I4" s="45"/>
    </row>
    <row r="5" spans="1:9" x14ac:dyDescent="0.2">
      <c r="A5" s="46"/>
      <c r="B5" s="44"/>
      <c r="C5" s="5" t="s">
        <v>34</v>
      </c>
      <c r="D5" s="18">
        <v>47900</v>
      </c>
      <c r="E5" s="44"/>
      <c r="F5" s="44"/>
      <c r="G5" s="23">
        <f>D5*1.4</f>
        <v>67060</v>
      </c>
      <c r="H5" s="45"/>
      <c r="I5" s="45"/>
    </row>
    <row r="6" spans="1:9" x14ac:dyDescent="0.2">
      <c r="A6" s="46"/>
      <c r="B6" s="44"/>
      <c r="C6" s="5" t="s">
        <v>35</v>
      </c>
      <c r="D6" s="18">
        <v>54700</v>
      </c>
      <c r="E6" s="44"/>
      <c r="F6" s="44"/>
      <c r="G6" s="23">
        <f>D6*1.4</f>
        <v>76580</v>
      </c>
      <c r="H6" s="45"/>
      <c r="I6" s="45"/>
    </row>
    <row r="7" spans="1:9" x14ac:dyDescent="0.2">
      <c r="A7" s="46"/>
      <c r="B7" s="44"/>
      <c r="C7" s="5" t="s">
        <v>44</v>
      </c>
      <c r="D7" s="18">
        <v>59700</v>
      </c>
      <c r="E7" s="44"/>
      <c r="F7" s="44"/>
      <c r="G7" s="23">
        <f>D7*1.4</f>
        <v>83580</v>
      </c>
      <c r="H7" s="45"/>
      <c r="I7" s="45"/>
    </row>
    <row r="8" spans="1:9" x14ac:dyDescent="0.2">
      <c r="A8" s="46"/>
      <c r="B8" s="44"/>
      <c r="C8" s="5" t="s">
        <v>45</v>
      </c>
      <c r="D8" s="18">
        <v>66100</v>
      </c>
      <c r="E8" s="44"/>
      <c r="F8" s="44"/>
      <c r="G8" s="23">
        <f>D8*1.4</f>
        <v>92540</v>
      </c>
      <c r="H8" s="45"/>
      <c r="I8" s="45"/>
    </row>
    <row r="9" spans="1:9" x14ac:dyDescent="0.2">
      <c r="A9" s="46"/>
      <c r="B9" s="44"/>
      <c r="C9" s="5" t="s">
        <v>36</v>
      </c>
      <c r="D9" s="44"/>
      <c r="E9" s="18">
        <v>70700</v>
      </c>
      <c r="F9" s="18">
        <v>70700</v>
      </c>
      <c r="G9" s="45"/>
      <c r="H9" s="23">
        <f t="shared" ref="H9:I11" si="0">+E9+(E9*0.4)</f>
        <v>98980</v>
      </c>
      <c r="I9" s="23">
        <f t="shared" si="0"/>
        <v>98980</v>
      </c>
    </row>
    <row r="10" spans="1:9" x14ac:dyDescent="0.2">
      <c r="A10" s="46"/>
      <c r="B10" s="44"/>
      <c r="C10" s="5" t="s">
        <v>43</v>
      </c>
      <c r="D10" s="44"/>
      <c r="E10" s="18">
        <v>83200</v>
      </c>
      <c r="F10" s="18">
        <v>83200</v>
      </c>
      <c r="G10" s="45"/>
      <c r="H10" s="23">
        <f t="shared" si="0"/>
        <v>116480</v>
      </c>
      <c r="I10" s="23">
        <f t="shared" si="0"/>
        <v>116480</v>
      </c>
    </row>
    <row r="11" spans="1:9" x14ac:dyDescent="0.2">
      <c r="A11" s="46"/>
      <c r="B11" s="44"/>
      <c r="C11" s="5" t="s">
        <v>46</v>
      </c>
      <c r="D11" s="44"/>
      <c r="E11" s="18">
        <v>85200</v>
      </c>
      <c r="F11" s="18">
        <v>85200</v>
      </c>
      <c r="G11" s="45"/>
      <c r="H11" s="23">
        <f t="shared" si="0"/>
        <v>119280</v>
      </c>
      <c r="I11" s="23">
        <f t="shared" si="0"/>
        <v>119280</v>
      </c>
    </row>
    <row r="12" spans="1:9" x14ac:dyDescent="0.2">
      <c r="A12" s="46" t="s">
        <v>63</v>
      </c>
      <c r="B12" s="44" t="s">
        <v>18</v>
      </c>
      <c r="C12" s="5" t="s">
        <v>33</v>
      </c>
      <c r="D12" s="35">
        <v>36100</v>
      </c>
      <c r="E12" s="55"/>
      <c r="F12" s="55"/>
      <c r="G12" s="23">
        <f>D12*1.4</f>
        <v>50540</v>
      </c>
      <c r="H12" s="45"/>
      <c r="I12" s="45"/>
    </row>
    <row r="13" spans="1:9" x14ac:dyDescent="0.2">
      <c r="A13" s="46"/>
      <c r="B13" s="44"/>
      <c r="C13" s="5" t="s">
        <v>34</v>
      </c>
      <c r="D13" s="35">
        <v>43500</v>
      </c>
      <c r="E13" s="55"/>
      <c r="F13" s="55"/>
      <c r="G13" s="23">
        <f>D13*1.4</f>
        <v>60899.999999999993</v>
      </c>
      <c r="H13" s="45"/>
      <c r="I13" s="45"/>
    </row>
    <row r="14" spans="1:9" x14ac:dyDescent="0.2">
      <c r="A14" s="46"/>
      <c r="B14" s="44"/>
      <c r="C14" s="5" t="s">
        <v>35</v>
      </c>
      <c r="D14" s="35">
        <v>50800</v>
      </c>
      <c r="E14" s="55"/>
      <c r="F14" s="55"/>
      <c r="G14" s="23">
        <f>D14*1.4</f>
        <v>71120</v>
      </c>
      <c r="H14" s="45"/>
      <c r="I14" s="45"/>
    </row>
    <row r="15" spans="1:9" x14ac:dyDescent="0.2">
      <c r="A15" s="46"/>
      <c r="B15" s="44"/>
      <c r="C15" s="5" t="s">
        <v>44</v>
      </c>
      <c r="D15" s="35">
        <v>55300</v>
      </c>
      <c r="E15" s="55"/>
      <c r="F15" s="55"/>
      <c r="G15" s="23">
        <f>D15*1.4</f>
        <v>77420</v>
      </c>
      <c r="H15" s="45"/>
      <c r="I15" s="45"/>
    </row>
    <row r="16" spans="1:9" x14ac:dyDescent="0.2">
      <c r="A16" s="46"/>
      <c r="B16" s="44"/>
      <c r="C16" s="5" t="s">
        <v>45</v>
      </c>
      <c r="D16" s="35">
        <v>61700</v>
      </c>
      <c r="E16" s="55"/>
      <c r="F16" s="55"/>
      <c r="G16" s="23">
        <f>D16*1.4</f>
        <v>86380</v>
      </c>
      <c r="H16" s="45"/>
      <c r="I16" s="45"/>
    </row>
    <row r="17" spans="1:9" x14ac:dyDescent="0.2">
      <c r="A17" s="46"/>
      <c r="B17" s="44"/>
      <c r="C17" s="5" t="s">
        <v>36</v>
      </c>
      <c r="D17" s="55"/>
      <c r="E17" s="35">
        <v>63365</v>
      </c>
      <c r="F17" s="35">
        <v>63365</v>
      </c>
      <c r="G17" s="45"/>
      <c r="H17" s="23">
        <f t="shared" ref="H17:I19" si="1">+E17+(E17*0.4)</f>
        <v>88711</v>
      </c>
      <c r="I17" s="23">
        <f t="shared" si="1"/>
        <v>88711</v>
      </c>
    </row>
    <row r="18" spans="1:9" x14ac:dyDescent="0.2">
      <c r="A18" s="46"/>
      <c r="B18" s="44"/>
      <c r="C18" s="5" t="s">
        <v>43</v>
      </c>
      <c r="D18" s="55"/>
      <c r="E18" s="35">
        <v>76165</v>
      </c>
      <c r="F18" s="35">
        <v>76165</v>
      </c>
      <c r="G18" s="45"/>
      <c r="H18" s="23">
        <f t="shared" si="1"/>
        <v>106631</v>
      </c>
      <c r="I18" s="23">
        <f t="shared" si="1"/>
        <v>106631</v>
      </c>
    </row>
    <row r="19" spans="1:9" x14ac:dyDescent="0.2">
      <c r="A19" s="46"/>
      <c r="B19" s="44"/>
      <c r="C19" s="5" t="s">
        <v>46</v>
      </c>
      <c r="D19" s="55"/>
      <c r="E19" s="35">
        <v>78165</v>
      </c>
      <c r="F19" s="35">
        <v>78165</v>
      </c>
      <c r="G19" s="45"/>
      <c r="H19" s="23">
        <f t="shared" si="1"/>
        <v>109431</v>
      </c>
      <c r="I19" s="23">
        <f t="shared" si="1"/>
        <v>109431</v>
      </c>
    </row>
    <row r="20" spans="1:9" x14ac:dyDescent="0.2">
      <c r="A20" s="46" t="s">
        <v>17</v>
      </c>
      <c r="B20" s="44" t="s">
        <v>18</v>
      </c>
      <c r="C20" s="5" t="s">
        <v>33</v>
      </c>
      <c r="D20" s="35">
        <v>43500</v>
      </c>
      <c r="E20" s="55"/>
      <c r="F20" s="55"/>
      <c r="G20" s="23">
        <f>D20*1.4</f>
        <v>60899.999999999993</v>
      </c>
      <c r="H20" s="45"/>
      <c r="I20" s="45"/>
    </row>
    <row r="21" spans="1:9" x14ac:dyDescent="0.2">
      <c r="A21" s="46"/>
      <c r="B21" s="44"/>
      <c r="C21" s="5" t="s">
        <v>34</v>
      </c>
      <c r="D21" s="35">
        <v>51900</v>
      </c>
      <c r="E21" s="55"/>
      <c r="F21" s="55"/>
      <c r="G21" s="23">
        <f>D21*1.4</f>
        <v>72660</v>
      </c>
      <c r="H21" s="45"/>
      <c r="I21" s="45"/>
    </row>
    <row r="22" spans="1:9" x14ac:dyDescent="0.2">
      <c r="A22" s="46"/>
      <c r="B22" s="44"/>
      <c r="C22" s="5" t="s">
        <v>35</v>
      </c>
      <c r="D22" s="35">
        <v>57700</v>
      </c>
      <c r="E22" s="55"/>
      <c r="F22" s="55"/>
      <c r="G22" s="23">
        <f>D22*1.4</f>
        <v>80780</v>
      </c>
      <c r="H22" s="45"/>
      <c r="I22" s="45"/>
    </row>
    <row r="23" spans="1:9" x14ac:dyDescent="0.2">
      <c r="A23" s="46"/>
      <c r="B23" s="44"/>
      <c r="C23" s="5" t="s">
        <v>44</v>
      </c>
      <c r="D23" s="35">
        <v>64700</v>
      </c>
      <c r="E23" s="55"/>
      <c r="F23" s="55"/>
      <c r="G23" s="23">
        <f>D23*1.4</f>
        <v>90580</v>
      </c>
      <c r="H23" s="45"/>
      <c r="I23" s="45"/>
    </row>
    <row r="24" spans="1:9" x14ac:dyDescent="0.2">
      <c r="A24" s="46"/>
      <c r="B24" s="44"/>
      <c r="C24" s="5" t="s">
        <v>45</v>
      </c>
      <c r="D24" s="35">
        <v>71700</v>
      </c>
      <c r="E24" s="55"/>
      <c r="F24" s="55"/>
      <c r="G24" s="23">
        <f>D24*1.4</f>
        <v>100380</v>
      </c>
      <c r="H24" s="45"/>
      <c r="I24" s="45"/>
    </row>
    <row r="25" spans="1:9" x14ac:dyDescent="0.2">
      <c r="A25" s="46"/>
      <c r="B25" s="44"/>
      <c r="C25" s="5" t="s">
        <v>36</v>
      </c>
      <c r="D25" s="55"/>
      <c r="E25" s="35">
        <v>74900</v>
      </c>
      <c r="F25" s="35">
        <v>74900</v>
      </c>
      <c r="G25" s="45"/>
      <c r="H25" s="23">
        <f t="shared" ref="H25:H27" si="2">+E25+(E25*0.4)</f>
        <v>104860</v>
      </c>
      <c r="I25" s="23">
        <f t="shared" ref="I25:I27" si="3">+F25+(F25*0.4)</f>
        <v>104860</v>
      </c>
    </row>
    <row r="26" spans="1:9" x14ac:dyDescent="0.2">
      <c r="A26" s="46"/>
      <c r="B26" s="44"/>
      <c r="C26" s="5" t="s">
        <v>43</v>
      </c>
      <c r="D26" s="55"/>
      <c r="E26" s="35">
        <v>92000</v>
      </c>
      <c r="F26" s="35">
        <v>92000</v>
      </c>
      <c r="G26" s="45"/>
      <c r="H26" s="23">
        <f t="shared" si="2"/>
        <v>128800</v>
      </c>
      <c r="I26" s="23">
        <f t="shared" si="3"/>
        <v>128800</v>
      </c>
    </row>
    <row r="27" spans="1:9" x14ac:dyDescent="0.2">
      <c r="A27" s="46"/>
      <c r="B27" s="44"/>
      <c r="C27" s="5" t="s">
        <v>46</v>
      </c>
      <c r="D27" s="55"/>
      <c r="E27" s="35">
        <v>94000</v>
      </c>
      <c r="F27" s="35">
        <v>94000</v>
      </c>
      <c r="G27" s="45"/>
      <c r="H27" s="23">
        <f t="shared" si="2"/>
        <v>131600</v>
      </c>
      <c r="I27" s="23">
        <f t="shared" si="3"/>
        <v>131600</v>
      </c>
    </row>
  </sheetData>
  <sheetProtection algorithmName="SHA-512" hashValue="ICFY1xYjTF5IQnCSOh1CmzeCXQ+xPDvvn01uR5w2ikjKNY69aBisVajmd1DjNaHXAf5MfgXVZt60B7fkII3NNg==" saltValue="PNAZ0VgV6BDzTNnOQWlArg==" spinCount="100000" sheet="1" objects="1" scenarios="1"/>
  <mergeCells count="24">
    <mergeCell ref="A1:H1"/>
    <mergeCell ref="A2:A3"/>
    <mergeCell ref="B2:B3"/>
    <mergeCell ref="C2:C3"/>
    <mergeCell ref="D2:F2"/>
    <mergeCell ref="G2:I2"/>
    <mergeCell ref="D9:D11"/>
    <mergeCell ref="G9:G11"/>
    <mergeCell ref="H4:I8"/>
    <mergeCell ref="A4:A11"/>
    <mergeCell ref="B4:B11"/>
    <mergeCell ref="E4:F8"/>
    <mergeCell ref="D17:D19"/>
    <mergeCell ref="G17:G19"/>
    <mergeCell ref="H12:I16"/>
    <mergeCell ref="A12:A19"/>
    <mergeCell ref="B12:B19"/>
    <mergeCell ref="E12:F16"/>
    <mergeCell ref="A20:A27"/>
    <mergeCell ref="B20:B27"/>
    <mergeCell ref="E20:F24"/>
    <mergeCell ref="H20:I24"/>
    <mergeCell ref="D25:D27"/>
    <mergeCell ref="G25:G27"/>
  </mergeCells>
  <hyperlinks>
    <hyperlink ref="A4" r:id="rId1" display="http://www.oocl.com/india/eng/localinformation/localsurcharges/default.htm" xr:uid="{00000000-0004-0000-2400-000000000000}"/>
    <hyperlink ref="A4:A11" r:id="rId2" display="Nhava Sheva" xr:uid="{00000000-0004-0000-2400-000002000000}"/>
    <hyperlink ref="A12" r:id="rId3" display="http://www.oocl.com/india/eng/localinformation/localsurcharges/default.htm" xr:uid="{00000000-0004-0000-2400-000003000000}"/>
    <hyperlink ref="A12:A19" r:id="rId4" display="Nhava Sheva" xr:uid="{00000000-0004-0000-2400-000004000000}"/>
    <hyperlink ref="I1" location="'IHL CITY-ICD LIST'!A1" display="HOME" xr:uid="{D8D5FED3-C02E-4C2C-A8E5-A18E2CD8E7D0}"/>
    <hyperlink ref="A20" r:id="rId5" display="http://www.oocl.com/india/eng/localinformation/localsurcharges/default.htm" xr:uid="{437E3C58-4787-4E54-928A-BFFB2730BDFF}"/>
    <hyperlink ref="A20:A27" r:id="rId6" display="Nhava Sheva" xr:uid="{32FB9247-8D79-48C1-BE37-E97CD5DA83BB}"/>
  </hyperlinks>
  <pageMargins left="0.7" right="0.7" top="0.75" bottom="0.75" header="0.3" footer="0.3"/>
  <pageSetup paperSize="9" scale="63" orientation="portrait"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O21"/>
  <sheetViews>
    <sheetView view="pageBreakPreview" zoomScale="175" zoomScaleNormal="130" zoomScaleSheetLayoutView="175" workbookViewId="0">
      <selection sqref="A1:O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</cols>
  <sheetData>
    <row r="1" spans="1:15" ht="21.75" thickBot="1" x14ac:dyDescent="0.25">
      <c r="A1" s="107" t="s">
        <v>69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9"/>
    </row>
    <row r="2" spans="1:15" x14ac:dyDescent="0.2">
      <c r="A2" s="100" t="s">
        <v>11</v>
      </c>
      <c r="B2" s="102" t="s">
        <v>12</v>
      </c>
      <c r="C2" s="104" t="s">
        <v>13</v>
      </c>
      <c r="D2" s="104" t="s">
        <v>27</v>
      </c>
      <c r="E2" s="104"/>
      <c r="F2" s="104"/>
      <c r="G2" s="104"/>
      <c r="H2" s="104"/>
      <c r="I2" s="104"/>
      <c r="J2" s="105" t="s">
        <v>26</v>
      </c>
      <c r="K2" s="106"/>
      <c r="L2" s="106"/>
      <c r="M2" s="106"/>
      <c r="N2" s="106"/>
      <c r="O2" s="8" t="s">
        <v>59</v>
      </c>
    </row>
    <row r="3" spans="1:15" x14ac:dyDescent="0.2">
      <c r="A3" s="101"/>
      <c r="B3" s="103"/>
      <c r="C3" s="82"/>
      <c r="D3" s="82" t="s">
        <v>14</v>
      </c>
      <c r="E3" s="82"/>
      <c r="F3" s="82" t="s">
        <v>15</v>
      </c>
      <c r="G3" s="82"/>
      <c r="H3" s="82" t="s">
        <v>16</v>
      </c>
      <c r="I3" s="82"/>
      <c r="J3" s="80" t="s">
        <v>14</v>
      </c>
      <c r="K3" s="81"/>
      <c r="L3" s="82" t="s">
        <v>15</v>
      </c>
      <c r="M3" s="82"/>
      <c r="N3" s="82" t="s">
        <v>16</v>
      </c>
      <c r="O3" s="83"/>
    </row>
    <row r="4" spans="1:15" x14ac:dyDescent="0.2">
      <c r="A4" s="91" t="s">
        <v>19</v>
      </c>
      <c r="B4" s="52" t="s">
        <v>18</v>
      </c>
      <c r="C4" s="5" t="s">
        <v>33</v>
      </c>
      <c r="D4" s="44">
        <f>3000+44100</f>
        <v>47100</v>
      </c>
      <c r="E4" s="44"/>
      <c r="F4" s="67"/>
      <c r="G4" s="94"/>
      <c r="H4" s="94"/>
      <c r="I4" s="68"/>
      <c r="J4" s="48">
        <f>D4*1.4</f>
        <v>65940</v>
      </c>
      <c r="K4" s="49"/>
      <c r="L4" s="73"/>
      <c r="M4" s="84"/>
      <c r="N4" s="84"/>
      <c r="O4" s="85"/>
    </row>
    <row r="5" spans="1:15" x14ac:dyDescent="0.2">
      <c r="A5" s="91"/>
      <c r="B5" s="53"/>
      <c r="C5" s="5" t="s">
        <v>34</v>
      </c>
      <c r="D5" s="44">
        <f>3000+48100</f>
        <v>51100</v>
      </c>
      <c r="E5" s="44"/>
      <c r="F5" s="69"/>
      <c r="G5" s="95"/>
      <c r="H5" s="95"/>
      <c r="I5" s="70"/>
      <c r="J5" s="48">
        <f>D5*1.4</f>
        <v>71540</v>
      </c>
      <c r="K5" s="49"/>
      <c r="L5" s="75"/>
      <c r="M5" s="86"/>
      <c r="N5" s="86"/>
      <c r="O5" s="87"/>
    </row>
    <row r="6" spans="1:15" x14ac:dyDescent="0.2">
      <c r="A6" s="91"/>
      <c r="B6" s="53"/>
      <c r="C6" s="5" t="s">
        <v>35</v>
      </c>
      <c r="D6" s="44">
        <f>3000+53600</f>
        <v>56600</v>
      </c>
      <c r="E6" s="44"/>
      <c r="F6" s="69"/>
      <c r="G6" s="95"/>
      <c r="H6" s="95"/>
      <c r="I6" s="70"/>
      <c r="J6" s="48">
        <f>D6*1.4</f>
        <v>79240</v>
      </c>
      <c r="K6" s="49"/>
      <c r="L6" s="75"/>
      <c r="M6" s="86"/>
      <c r="N6" s="86"/>
      <c r="O6" s="87"/>
    </row>
    <row r="7" spans="1:15" x14ac:dyDescent="0.2">
      <c r="A7" s="91"/>
      <c r="B7" s="53"/>
      <c r="C7" s="5" t="s">
        <v>44</v>
      </c>
      <c r="D7" s="44">
        <f>3000+56600</f>
        <v>59600</v>
      </c>
      <c r="E7" s="44"/>
      <c r="F7" s="69"/>
      <c r="G7" s="95"/>
      <c r="H7" s="95"/>
      <c r="I7" s="70"/>
      <c r="J7" s="48">
        <f>D7*1.4</f>
        <v>83440</v>
      </c>
      <c r="K7" s="49"/>
      <c r="L7" s="75"/>
      <c r="M7" s="86"/>
      <c r="N7" s="86"/>
      <c r="O7" s="87"/>
    </row>
    <row r="8" spans="1:15" x14ac:dyDescent="0.2">
      <c r="A8" s="91"/>
      <c r="B8" s="53"/>
      <c r="C8" s="5" t="s">
        <v>45</v>
      </c>
      <c r="D8" s="44">
        <f>+D7+1000</f>
        <v>60600</v>
      </c>
      <c r="E8" s="44"/>
      <c r="F8" s="96"/>
      <c r="G8" s="97"/>
      <c r="H8" s="97"/>
      <c r="I8" s="98"/>
      <c r="J8" s="48">
        <f>D8*1.4</f>
        <v>84840</v>
      </c>
      <c r="K8" s="49"/>
      <c r="L8" s="88"/>
      <c r="M8" s="89"/>
      <c r="N8" s="89"/>
      <c r="O8" s="90"/>
    </row>
    <row r="9" spans="1:15" x14ac:dyDescent="0.2">
      <c r="A9" s="91"/>
      <c r="B9" s="53"/>
      <c r="C9" s="5" t="s">
        <v>36</v>
      </c>
      <c r="D9" s="67"/>
      <c r="E9" s="68"/>
      <c r="F9" s="44">
        <f>6000+101500</f>
        <v>107500</v>
      </c>
      <c r="G9" s="44"/>
      <c r="H9" s="44">
        <f>6000+67500</f>
        <v>73500</v>
      </c>
      <c r="I9" s="44"/>
      <c r="J9" s="73"/>
      <c r="K9" s="74"/>
      <c r="L9" s="45">
        <f>+F9+(F9*0.4)</f>
        <v>150500</v>
      </c>
      <c r="M9" s="45"/>
      <c r="N9" s="45">
        <f>+H9+(H9*0.4)</f>
        <v>102900</v>
      </c>
      <c r="O9" s="79"/>
    </row>
    <row r="10" spans="1:15" x14ac:dyDescent="0.2">
      <c r="A10" s="91"/>
      <c r="B10" s="53"/>
      <c r="C10" s="5" t="s">
        <v>43</v>
      </c>
      <c r="D10" s="69"/>
      <c r="E10" s="70"/>
      <c r="F10" s="44">
        <f>6000+111500</f>
        <v>117500</v>
      </c>
      <c r="G10" s="44"/>
      <c r="H10" s="44">
        <f>6000+77000</f>
        <v>83000</v>
      </c>
      <c r="I10" s="44"/>
      <c r="J10" s="75"/>
      <c r="K10" s="76"/>
      <c r="L10" s="45">
        <f>+F10+(F10*0.4)</f>
        <v>164500</v>
      </c>
      <c r="M10" s="45"/>
      <c r="N10" s="45">
        <f>+H10+(H10*0.4)</f>
        <v>116200</v>
      </c>
      <c r="O10" s="79"/>
    </row>
    <row r="11" spans="1:15" ht="13.5" thickBot="1" x14ac:dyDescent="0.25">
      <c r="A11" s="92"/>
      <c r="B11" s="93"/>
      <c r="C11" s="6" t="s">
        <v>46</v>
      </c>
      <c r="D11" s="71"/>
      <c r="E11" s="72"/>
      <c r="F11" s="99">
        <f>+F10+2000</f>
        <v>119500</v>
      </c>
      <c r="G11" s="99"/>
      <c r="H11" s="99">
        <f>+H10+2000</f>
        <v>85000</v>
      </c>
      <c r="I11" s="99"/>
      <c r="J11" s="77"/>
      <c r="K11" s="78"/>
      <c r="L11" s="65">
        <f>+F11+(F11*0.4)</f>
        <v>167300</v>
      </c>
      <c r="M11" s="65"/>
      <c r="N11" s="65">
        <f>+H11+(H11*0.4)</f>
        <v>119000</v>
      </c>
      <c r="O11" s="66"/>
    </row>
    <row r="12" spans="1:15" x14ac:dyDescent="0.2">
      <c r="A12" s="100" t="s">
        <v>11</v>
      </c>
      <c r="B12" s="102" t="s">
        <v>12</v>
      </c>
      <c r="C12" s="104" t="s">
        <v>13</v>
      </c>
      <c r="D12" s="104" t="s">
        <v>27</v>
      </c>
      <c r="E12" s="104"/>
      <c r="F12" s="104"/>
      <c r="G12" s="104"/>
      <c r="H12" s="104"/>
      <c r="I12" s="104"/>
      <c r="J12" s="105" t="s">
        <v>26</v>
      </c>
      <c r="K12" s="106"/>
      <c r="L12" s="106"/>
      <c r="M12" s="106"/>
      <c r="N12" s="106"/>
      <c r="O12" s="8"/>
    </row>
    <row r="13" spans="1:15" x14ac:dyDescent="0.2">
      <c r="A13" s="101"/>
      <c r="B13" s="103"/>
      <c r="C13" s="82"/>
      <c r="D13" s="82" t="s">
        <v>14</v>
      </c>
      <c r="E13" s="82"/>
      <c r="F13" s="82" t="s">
        <v>15</v>
      </c>
      <c r="G13" s="82"/>
      <c r="H13" s="82" t="s">
        <v>16</v>
      </c>
      <c r="I13" s="82"/>
      <c r="J13" s="80" t="s">
        <v>14</v>
      </c>
      <c r="K13" s="81"/>
      <c r="L13" s="82" t="s">
        <v>15</v>
      </c>
      <c r="M13" s="82"/>
      <c r="N13" s="82" t="s">
        <v>16</v>
      </c>
      <c r="O13" s="83"/>
    </row>
    <row r="14" spans="1:15" x14ac:dyDescent="0.2">
      <c r="A14" s="91" t="s">
        <v>63</v>
      </c>
      <c r="B14" s="52" t="s">
        <v>18</v>
      </c>
      <c r="C14" s="5" t="s">
        <v>33</v>
      </c>
      <c r="D14" s="44">
        <f>3000+39500</f>
        <v>42500</v>
      </c>
      <c r="E14" s="44"/>
      <c r="F14" s="67"/>
      <c r="G14" s="94"/>
      <c r="H14" s="94"/>
      <c r="I14" s="68"/>
      <c r="J14" s="48">
        <f>D14*1.4</f>
        <v>59499.999999999993</v>
      </c>
      <c r="K14" s="49"/>
      <c r="L14" s="73"/>
      <c r="M14" s="84"/>
      <c r="N14" s="84"/>
      <c r="O14" s="85"/>
    </row>
    <row r="15" spans="1:15" x14ac:dyDescent="0.2">
      <c r="A15" s="91"/>
      <c r="B15" s="53"/>
      <c r="C15" s="5" t="s">
        <v>34</v>
      </c>
      <c r="D15" s="44">
        <f>3000+45500</f>
        <v>48500</v>
      </c>
      <c r="E15" s="44"/>
      <c r="F15" s="69"/>
      <c r="G15" s="95"/>
      <c r="H15" s="95"/>
      <c r="I15" s="70"/>
      <c r="J15" s="48">
        <f>D15*1.4</f>
        <v>67900</v>
      </c>
      <c r="K15" s="49"/>
      <c r="L15" s="75"/>
      <c r="M15" s="86"/>
      <c r="N15" s="86"/>
      <c r="O15" s="87"/>
    </row>
    <row r="16" spans="1:15" x14ac:dyDescent="0.2">
      <c r="A16" s="91"/>
      <c r="B16" s="53"/>
      <c r="C16" s="5" t="s">
        <v>35</v>
      </c>
      <c r="D16" s="44">
        <f>3000+51500</f>
        <v>54500</v>
      </c>
      <c r="E16" s="44"/>
      <c r="F16" s="69"/>
      <c r="G16" s="95"/>
      <c r="H16" s="95"/>
      <c r="I16" s="70"/>
      <c r="J16" s="48">
        <f>D16*1.4</f>
        <v>76300</v>
      </c>
      <c r="K16" s="49"/>
      <c r="L16" s="75"/>
      <c r="M16" s="86"/>
      <c r="N16" s="86"/>
      <c r="O16" s="87"/>
    </row>
    <row r="17" spans="1:15" x14ac:dyDescent="0.2">
      <c r="A17" s="91"/>
      <c r="B17" s="53"/>
      <c r="C17" s="5" t="s">
        <v>44</v>
      </c>
      <c r="D17" s="44">
        <f>3000+59500</f>
        <v>62500</v>
      </c>
      <c r="E17" s="44"/>
      <c r="F17" s="69"/>
      <c r="G17" s="95"/>
      <c r="H17" s="95"/>
      <c r="I17" s="70"/>
      <c r="J17" s="48">
        <f>D17*1.4</f>
        <v>87500</v>
      </c>
      <c r="K17" s="49"/>
      <c r="L17" s="75"/>
      <c r="M17" s="86"/>
      <c r="N17" s="86"/>
      <c r="O17" s="87"/>
    </row>
    <row r="18" spans="1:15" x14ac:dyDescent="0.2">
      <c r="A18" s="91"/>
      <c r="B18" s="53"/>
      <c r="C18" s="5" t="s">
        <v>45</v>
      </c>
      <c r="D18" s="44">
        <f>+D17+1000</f>
        <v>63500</v>
      </c>
      <c r="E18" s="44"/>
      <c r="F18" s="96"/>
      <c r="G18" s="97"/>
      <c r="H18" s="97"/>
      <c r="I18" s="98"/>
      <c r="J18" s="48">
        <f>D18*1.4</f>
        <v>88900</v>
      </c>
      <c r="K18" s="49"/>
      <c r="L18" s="88"/>
      <c r="M18" s="89"/>
      <c r="N18" s="89"/>
      <c r="O18" s="90"/>
    </row>
    <row r="19" spans="1:15" x14ac:dyDescent="0.2">
      <c r="A19" s="91"/>
      <c r="B19" s="53"/>
      <c r="C19" s="5" t="s">
        <v>36</v>
      </c>
      <c r="D19" s="67"/>
      <c r="E19" s="68"/>
      <c r="F19" s="44">
        <f>6000+90500</f>
        <v>96500</v>
      </c>
      <c r="G19" s="44"/>
      <c r="H19" s="44">
        <f>6000+56500</f>
        <v>62500</v>
      </c>
      <c r="I19" s="44"/>
      <c r="J19" s="73"/>
      <c r="K19" s="74"/>
      <c r="L19" s="45">
        <f>+F19+(F19*0.4)</f>
        <v>135100</v>
      </c>
      <c r="M19" s="45"/>
      <c r="N19" s="45">
        <f>+H19+(H19*0.4)</f>
        <v>87500</v>
      </c>
      <c r="O19" s="79"/>
    </row>
    <row r="20" spans="1:15" x14ac:dyDescent="0.2">
      <c r="A20" s="91"/>
      <c r="B20" s="53"/>
      <c r="C20" s="5" t="s">
        <v>43</v>
      </c>
      <c r="D20" s="69"/>
      <c r="E20" s="70"/>
      <c r="F20" s="44">
        <f>6000+101500</f>
        <v>107500</v>
      </c>
      <c r="G20" s="44"/>
      <c r="H20" s="44">
        <f>6000+68000</f>
        <v>74000</v>
      </c>
      <c r="I20" s="44"/>
      <c r="J20" s="75"/>
      <c r="K20" s="76"/>
      <c r="L20" s="45">
        <f>+F20+(F20*0.4)</f>
        <v>150500</v>
      </c>
      <c r="M20" s="45"/>
      <c r="N20" s="45">
        <f>+H20+(H20*0.4)</f>
        <v>103600</v>
      </c>
      <c r="O20" s="79"/>
    </row>
    <row r="21" spans="1:15" ht="13.5" thickBot="1" x14ac:dyDescent="0.25">
      <c r="A21" s="92"/>
      <c r="B21" s="93"/>
      <c r="C21" s="6" t="s">
        <v>46</v>
      </c>
      <c r="D21" s="71"/>
      <c r="E21" s="72"/>
      <c r="F21" s="99">
        <f>+F20+2000</f>
        <v>109500</v>
      </c>
      <c r="G21" s="99"/>
      <c r="H21" s="99">
        <f>+H20+2000</f>
        <v>76000</v>
      </c>
      <c r="I21" s="99"/>
      <c r="J21" s="77"/>
      <c r="K21" s="78"/>
      <c r="L21" s="65">
        <f>+F21+(F21*0.4)</f>
        <v>153300</v>
      </c>
      <c r="M21" s="65"/>
      <c r="N21" s="65">
        <f>+H21+(H21*0.4)</f>
        <v>106400</v>
      </c>
      <c r="O21" s="66"/>
    </row>
  </sheetData>
  <sheetProtection password="BA19" sheet="1" objects="1" scenarios="1"/>
  <mergeCells count="79">
    <mergeCell ref="A1:O1"/>
    <mergeCell ref="A2:A3"/>
    <mergeCell ref="B2:B3"/>
    <mergeCell ref="C2:C3"/>
    <mergeCell ref="D2:I2"/>
    <mergeCell ref="J2:N2"/>
    <mergeCell ref="D3:E3"/>
    <mergeCell ref="F3:G3"/>
    <mergeCell ref="H3:I3"/>
    <mergeCell ref="J3:K3"/>
    <mergeCell ref="L3:M3"/>
    <mergeCell ref="N3:O3"/>
    <mergeCell ref="A4:A11"/>
    <mergeCell ref="B4:B11"/>
    <mergeCell ref="D4:E4"/>
    <mergeCell ref="F4:I8"/>
    <mergeCell ref="J4:K4"/>
    <mergeCell ref="F11:G11"/>
    <mergeCell ref="H11:I11"/>
    <mergeCell ref="L4:O8"/>
    <mergeCell ref="D5:E5"/>
    <mergeCell ref="J5:K5"/>
    <mergeCell ref="F10:G10"/>
    <mergeCell ref="H10:I10"/>
    <mergeCell ref="L10:M10"/>
    <mergeCell ref="N10:O10"/>
    <mergeCell ref="D6:E6"/>
    <mergeCell ref="J6:K6"/>
    <mergeCell ref="D7:E7"/>
    <mergeCell ref="J7:K7"/>
    <mergeCell ref="D8:E8"/>
    <mergeCell ref="J8:K8"/>
    <mergeCell ref="L11:M11"/>
    <mergeCell ref="N11:O11"/>
    <mergeCell ref="A12:A13"/>
    <mergeCell ref="B12:B13"/>
    <mergeCell ref="C12:C13"/>
    <mergeCell ref="D12:I12"/>
    <mergeCell ref="J12:N12"/>
    <mergeCell ref="D13:E13"/>
    <mergeCell ref="D9:E11"/>
    <mergeCell ref="F9:G9"/>
    <mergeCell ref="H9:I9"/>
    <mergeCell ref="J9:K11"/>
    <mergeCell ref="L9:M9"/>
    <mergeCell ref="N9:O9"/>
    <mergeCell ref="F13:G13"/>
    <mergeCell ref="H13:I13"/>
    <mergeCell ref="A14:A21"/>
    <mergeCell ref="B14:B21"/>
    <mergeCell ref="D14:E14"/>
    <mergeCell ref="F14:I18"/>
    <mergeCell ref="J14:K14"/>
    <mergeCell ref="F21:G21"/>
    <mergeCell ref="H21:I21"/>
    <mergeCell ref="J13:K13"/>
    <mergeCell ref="L13:M13"/>
    <mergeCell ref="N13:O13"/>
    <mergeCell ref="L14:O18"/>
    <mergeCell ref="D15:E15"/>
    <mergeCell ref="J15:K15"/>
    <mergeCell ref="D16:E16"/>
    <mergeCell ref="J16:K16"/>
    <mergeCell ref="D17:E17"/>
    <mergeCell ref="J17:K17"/>
    <mergeCell ref="D18:E18"/>
    <mergeCell ref="J18:K18"/>
    <mergeCell ref="L21:M21"/>
    <mergeCell ref="N21:O21"/>
    <mergeCell ref="D19:E21"/>
    <mergeCell ref="F19:G19"/>
    <mergeCell ref="H19:I19"/>
    <mergeCell ref="J19:K21"/>
    <mergeCell ref="L19:M19"/>
    <mergeCell ref="N19:O19"/>
    <mergeCell ref="F20:G20"/>
    <mergeCell ref="H20:I20"/>
    <mergeCell ref="L20:M20"/>
    <mergeCell ref="N20:O20"/>
  </mergeCells>
  <hyperlinks>
    <hyperlink ref="A4" r:id="rId1" display="http://www.oocl.com/india/eng/localinformation/localsurcharges/default.htm" xr:uid="{00000000-0004-0000-2600-000000000000}"/>
    <hyperlink ref="O2" location="'IHL CITY-ICD LIST'!A1" display="HOME" xr:uid="{00000000-0004-0000-2600-000001000000}"/>
    <hyperlink ref="A4:A11" r:id="rId2" display="Nhava Sheva" xr:uid="{00000000-0004-0000-2600-000002000000}"/>
    <hyperlink ref="A14" r:id="rId3" display="http://www.oocl.com/india/eng/localinformation/localsurcharges/default.htm" xr:uid="{00000000-0004-0000-2600-000003000000}"/>
    <hyperlink ref="A14:A21" r:id="rId4" display="Nhava Sheva" xr:uid="{00000000-0004-0000-2600-000004000000}"/>
  </hyperlinks>
  <pageMargins left="0.7" right="0.7" top="0.75" bottom="0.75" header="0.3" footer="0.3"/>
  <pageSetup paperSize="9" scale="63" orientation="portrait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19"/>
  <sheetViews>
    <sheetView view="pageBreakPreview" zoomScale="160" zoomScaleNormal="130" zoomScaleSheetLayoutView="160" workbookViewId="0">
      <selection activeCell="D6" sqref="D6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" x14ac:dyDescent="0.2">
      <c r="A1" s="57" t="s">
        <v>103</v>
      </c>
      <c r="B1" s="57"/>
      <c r="C1" s="57"/>
      <c r="D1" s="57"/>
      <c r="E1" s="57"/>
      <c r="F1" s="57"/>
      <c r="G1" s="57"/>
      <c r="H1" s="57"/>
      <c r="I1" s="31" t="s">
        <v>59</v>
      </c>
    </row>
    <row r="2" spans="1:9" x14ac:dyDescent="0.2">
      <c r="A2" s="56" t="s">
        <v>11</v>
      </c>
      <c r="B2" s="56" t="s">
        <v>12</v>
      </c>
      <c r="C2" s="56" t="s">
        <v>13</v>
      </c>
      <c r="D2" s="56" t="s">
        <v>27</v>
      </c>
      <c r="E2" s="56"/>
      <c r="F2" s="56"/>
      <c r="G2" s="56" t="s">
        <v>26</v>
      </c>
      <c r="H2" s="56"/>
      <c r="I2" s="56"/>
    </row>
    <row r="3" spans="1:9" x14ac:dyDescent="0.2">
      <c r="A3" s="56"/>
      <c r="B3" s="56"/>
      <c r="C3" s="56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46" t="s">
        <v>19</v>
      </c>
      <c r="B4" s="44" t="s">
        <v>18</v>
      </c>
      <c r="C4" s="5" t="s">
        <v>33</v>
      </c>
      <c r="D4" s="30">
        <v>39500</v>
      </c>
      <c r="E4" s="44"/>
      <c r="F4" s="44"/>
      <c r="G4" s="23">
        <f>D4*1.4</f>
        <v>55300</v>
      </c>
      <c r="H4" s="45"/>
      <c r="I4" s="45"/>
    </row>
    <row r="5" spans="1:9" x14ac:dyDescent="0.2">
      <c r="A5" s="46"/>
      <c r="B5" s="44"/>
      <c r="C5" s="5" t="s">
        <v>34</v>
      </c>
      <c r="D5" s="18">
        <v>46200</v>
      </c>
      <c r="E5" s="44"/>
      <c r="F5" s="44"/>
      <c r="G5" s="23">
        <f>D5*1.4</f>
        <v>64679.999999999993</v>
      </c>
      <c r="H5" s="45"/>
      <c r="I5" s="45"/>
    </row>
    <row r="6" spans="1:9" x14ac:dyDescent="0.2">
      <c r="A6" s="46"/>
      <c r="B6" s="44"/>
      <c r="C6" s="5" t="s">
        <v>35</v>
      </c>
      <c r="D6" s="18">
        <v>52800</v>
      </c>
      <c r="E6" s="44"/>
      <c r="F6" s="44"/>
      <c r="G6" s="23">
        <f>D6*1.4</f>
        <v>73920</v>
      </c>
      <c r="H6" s="45"/>
      <c r="I6" s="45"/>
    </row>
    <row r="7" spans="1:9" x14ac:dyDescent="0.2">
      <c r="A7" s="46"/>
      <c r="B7" s="44"/>
      <c r="C7" s="5" t="s">
        <v>44</v>
      </c>
      <c r="D7" s="18">
        <v>56600</v>
      </c>
      <c r="E7" s="44"/>
      <c r="F7" s="44"/>
      <c r="G7" s="23">
        <f>D7*1.4</f>
        <v>79240</v>
      </c>
      <c r="H7" s="45"/>
      <c r="I7" s="45"/>
    </row>
    <row r="8" spans="1:9" x14ac:dyDescent="0.2">
      <c r="A8" s="46"/>
      <c r="B8" s="44"/>
      <c r="C8" s="5" t="s">
        <v>45</v>
      </c>
      <c r="D8" s="18">
        <v>61000</v>
      </c>
      <c r="E8" s="44"/>
      <c r="F8" s="44"/>
      <c r="G8" s="23">
        <f>D8*1.4</f>
        <v>85400</v>
      </c>
      <c r="H8" s="45"/>
      <c r="I8" s="45"/>
    </row>
    <row r="9" spans="1:9" x14ac:dyDescent="0.2">
      <c r="A9" s="46"/>
      <c r="B9" s="44"/>
      <c r="C9" s="5" t="s">
        <v>36</v>
      </c>
      <c r="D9" s="44"/>
      <c r="E9" s="18">
        <v>67600</v>
      </c>
      <c r="F9" s="18">
        <v>67600</v>
      </c>
      <c r="G9" s="45"/>
      <c r="H9" s="23">
        <f t="shared" ref="H9:I11" si="0">+E9+(E9*0.4)</f>
        <v>94640</v>
      </c>
      <c r="I9" s="23">
        <f t="shared" si="0"/>
        <v>94640</v>
      </c>
    </row>
    <row r="10" spans="1:9" x14ac:dyDescent="0.2">
      <c r="A10" s="46"/>
      <c r="B10" s="44"/>
      <c r="C10" s="5" t="s">
        <v>43</v>
      </c>
      <c r="D10" s="44"/>
      <c r="E10" s="18">
        <v>79800</v>
      </c>
      <c r="F10" s="18">
        <v>79800</v>
      </c>
      <c r="G10" s="45"/>
      <c r="H10" s="23">
        <f t="shared" si="0"/>
        <v>111720</v>
      </c>
      <c r="I10" s="23">
        <f t="shared" si="0"/>
        <v>111720</v>
      </c>
    </row>
    <row r="11" spans="1:9" x14ac:dyDescent="0.2">
      <c r="A11" s="46"/>
      <c r="B11" s="44"/>
      <c r="C11" s="5" t="s">
        <v>46</v>
      </c>
      <c r="D11" s="44"/>
      <c r="E11" s="18">
        <v>81800</v>
      </c>
      <c r="F11" s="18">
        <v>81800</v>
      </c>
      <c r="G11" s="45"/>
      <c r="H11" s="23">
        <f t="shared" si="0"/>
        <v>114520</v>
      </c>
      <c r="I11" s="23">
        <f t="shared" si="0"/>
        <v>114520</v>
      </c>
    </row>
    <row r="12" spans="1:9" x14ac:dyDescent="0.2">
      <c r="A12" s="46" t="s">
        <v>63</v>
      </c>
      <c r="B12" s="44" t="s">
        <v>18</v>
      </c>
      <c r="C12" s="5" t="s">
        <v>33</v>
      </c>
      <c r="D12" s="35">
        <v>35800</v>
      </c>
      <c r="E12" s="55"/>
      <c r="F12" s="55"/>
      <c r="G12" s="23">
        <f>D12*1.4</f>
        <v>50120</v>
      </c>
      <c r="H12" s="45"/>
      <c r="I12" s="45"/>
    </row>
    <row r="13" spans="1:9" x14ac:dyDescent="0.2">
      <c r="A13" s="46"/>
      <c r="B13" s="44"/>
      <c r="C13" s="5" t="s">
        <v>34</v>
      </c>
      <c r="D13" s="35">
        <v>41600</v>
      </c>
      <c r="E13" s="55"/>
      <c r="F13" s="55"/>
      <c r="G13" s="23">
        <f>D13*1.4</f>
        <v>58239.999999999993</v>
      </c>
      <c r="H13" s="45"/>
      <c r="I13" s="45"/>
    </row>
    <row r="14" spans="1:9" x14ac:dyDescent="0.2">
      <c r="A14" s="46"/>
      <c r="B14" s="44"/>
      <c r="C14" s="5" t="s">
        <v>35</v>
      </c>
      <c r="D14" s="35">
        <v>48300</v>
      </c>
      <c r="E14" s="55"/>
      <c r="F14" s="55"/>
      <c r="G14" s="23">
        <f>D14*1.4</f>
        <v>67620</v>
      </c>
      <c r="H14" s="45"/>
      <c r="I14" s="45"/>
    </row>
    <row r="15" spans="1:9" x14ac:dyDescent="0.2">
      <c r="A15" s="46"/>
      <c r="B15" s="44"/>
      <c r="C15" s="5" t="s">
        <v>44</v>
      </c>
      <c r="D15" s="35">
        <v>53300</v>
      </c>
      <c r="E15" s="55"/>
      <c r="F15" s="55"/>
      <c r="G15" s="23">
        <f>D15*1.4</f>
        <v>74620</v>
      </c>
      <c r="H15" s="45"/>
      <c r="I15" s="45"/>
    </row>
    <row r="16" spans="1:9" x14ac:dyDescent="0.2">
      <c r="A16" s="46"/>
      <c r="B16" s="44"/>
      <c r="C16" s="5" t="s">
        <v>45</v>
      </c>
      <c r="D16" s="35">
        <v>56600</v>
      </c>
      <c r="E16" s="55"/>
      <c r="F16" s="55"/>
      <c r="G16" s="23">
        <f>D16*1.4</f>
        <v>79240</v>
      </c>
      <c r="H16" s="45"/>
      <c r="I16" s="45"/>
    </row>
    <row r="17" spans="1:9" x14ac:dyDescent="0.2">
      <c r="A17" s="46"/>
      <c r="B17" s="44"/>
      <c r="C17" s="5" t="s">
        <v>36</v>
      </c>
      <c r="D17" s="55"/>
      <c r="E17" s="35">
        <v>61600</v>
      </c>
      <c r="F17" s="35">
        <v>61600</v>
      </c>
      <c r="G17" s="45"/>
      <c r="H17" s="23">
        <f t="shared" ref="H17:I19" si="1">+E17+(E17*0.4)</f>
        <v>86240</v>
      </c>
      <c r="I17" s="23">
        <f t="shared" si="1"/>
        <v>86240</v>
      </c>
    </row>
    <row r="18" spans="1:9" x14ac:dyDescent="0.2">
      <c r="A18" s="46"/>
      <c r="B18" s="44"/>
      <c r="C18" s="5" t="s">
        <v>43</v>
      </c>
      <c r="D18" s="55"/>
      <c r="E18" s="35">
        <v>72100</v>
      </c>
      <c r="F18" s="35">
        <v>72100</v>
      </c>
      <c r="G18" s="45"/>
      <c r="H18" s="23">
        <f t="shared" si="1"/>
        <v>100940</v>
      </c>
      <c r="I18" s="23">
        <f t="shared" si="1"/>
        <v>100940</v>
      </c>
    </row>
    <row r="19" spans="1:9" x14ac:dyDescent="0.2">
      <c r="A19" s="46"/>
      <c r="B19" s="44"/>
      <c r="C19" s="5" t="s">
        <v>46</v>
      </c>
      <c r="D19" s="55"/>
      <c r="E19" s="35">
        <v>74100</v>
      </c>
      <c r="F19" s="35">
        <v>74100</v>
      </c>
      <c r="G19" s="45"/>
      <c r="H19" s="23">
        <f t="shared" si="1"/>
        <v>103740</v>
      </c>
      <c r="I19" s="23">
        <f t="shared" si="1"/>
        <v>103740</v>
      </c>
    </row>
  </sheetData>
  <sheetProtection algorithmName="SHA-512" hashValue="8OqhxQLkXmSl6Rfb3kSmNVRIR/FMggK1OJx9u6DnJcw6nImuZ5lJ8O6i+HnS24JhH83jNChgm/3Oa9QGsp8f9Q==" saltValue="JyAjFsciWwJV5+cntGJpGw==" spinCount="100000" sheet="1" objects="1" scenarios="1"/>
  <mergeCells count="18">
    <mergeCell ref="A1:H1"/>
    <mergeCell ref="A2:A3"/>
    <mergeCell ref="B2:B3"/>
    <mergeCell ref="C2:C3"/>
    <mergeCell ref="D2:F2"/>
    <mergeCell ref="G2:I2"/>
    <mergeCell ref="D9:D11"/>
    <mergeCell ref="G9:G11"/>
    <mergeCell ref="H4:I8"/>
    <mergeCell ref="A4:A11"/>
    <mergeCell ref="B4:B11"/>
    <mergeCell ref="E4:F8"/>
    <mergeCell ref="D17:D19"/>
    <mergeCell ref="G17:G19"/>
    <mergeCell ref="H12:I16"/>
    <mergeCell ref="A12:A19"/>
    <mergeCell ref="B12:B19"/>
    <mergeCell ref="E12:F16"/>
  </mergeCells>
  <hyperlinks>
    <hyperlink ref="A4" r:id="rId1" display="http://www.oocl.com/india/eng/localinformation/localsurcharges/default.htm" xr:uid="{00000000-0004-0000-2800-000000000000}"/>
    <hyperlink ref="A4:A11" r:id="rId2" display="Nhava Sheva" xr:uid="{00000000-0004-0000-2800-000002000000}"/>
    <hyperlink ref="A12" r:id="rId3" display="http://www.oocl.com/india/eng/localinformation/localsurcharges/default.htm" xr:uid="{00000000-0004-0000-2800-000003000000}"/>
    <hyperlink ref="A12:A19" r:id="rId4" display="Nhava Sheva" xr:uid="{00000000-0004-0000-2800-000004000000}"/>
    <hyperlink ref="I1" location="'IHL CITY-ICD LIST'!A1" display="HOME" xr:uid="{AA8146CF-E324-4345-8A52-CCC82EA6F0C8}"/>
  </hyperlinks>
  <pageMargins left="0.7" right="0.7" top="0.75" bottom="0.75" header="0.3" footer="0.3"/>
  <pageSetup paperSize="9" scale="63" orientation="portrait"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21"/>
  <sheetViews>
    <sheetView view="pageBreakPreview" zoomScale="145" zoomScaleNormal="130" zoomScaleSheetLayoutView="145" workbookViewId="0">
      <selection activeCell="D7" sqref="D7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10" width="15.7109375" customWidth="1"/>
  </cols>
  <sheetData>
    <row r="1" spans="1:10" ht="21" x14ac:dyDescent="0.2">
      <c r="A1" s="57" t="s">
        <v>101</v>
      </c>
      <c r="B1" s="57"/>
      <c r="C1" s="57"/>
      <c r="D1" s="57"/>
      <c r="E1" s="57"/>
      <c r="F1" s="57"/>
      <c r="G1" s="57"/>
      <c r="H1" s="57"/>
      <c r="I1" s="57"/>
      <c r="J1" s="31" t="s">
        <v>59</v>
      </c>
    </row>
    <row r="2" spans="1:10" x14ac:dyDescent="0.2">
      <c r="A2" s="56" t="s">
        <v>11</v>
      </c>
      <c r="B2" s="56" t="s">
        <v>12</v>
      </c>
      <c r="C2" s="56" t="s">
        <v>13</v>
      </c>
      <c r="D2" s="56" t="s">
        <v>27</v>
      </c>
      <c r="E2" s="56"/>
      <c r="F2" s="56"/>
      <c r="G2" s="25" t="s">
        <v>119</v>
      </c>
      <c r="H2" s="56" t="s">
        <v>26</v>
      </c>
      <c r="I2" s="56"/>
      <c r="J2" s="56"/>
    </row>
    <row r="3" spans="1:10" x14ac:dyDescent="0.2">
      <c r="A3" s="56"/>
      <c r="B3" s="56"/>
      <c r="C3" s="56"/>
      <c r="D3" s="25" t="s">
        <v>14</v>
      </c>
      <c r="E3" s="25" t="s">
        <v>15</v>
      </c>
      <c r="F3" s="25" t="s">
        <v>16</v>
      </c>
      <c r="G3" s="25" t="s">
        <v>120</v>
      </c>
      <c r="H3" s="25" t="s">
        <v>14</v>
      </c>
      <c r="I3" s="25" t="s">
        <v>15</v>
      </c>
      <c r="J3" s="25" t="s">
        <v>16</v>
      </c>
    </row>
    <row r="4" spans="1:10" x14ac:dyDescent="0.2">
      <c r="A4" s="46" t="s">
        <v>19</v>
      </c>
      <c r="B4" s="44" t="s">
        <v>18</v>
      </c>
      <c r="C4" s="5" t="s">
        <v>33</v>
      </c>
      <c r="D4" s="18">
        <v>40650</v>
      </c>
      <c r="E4" s="44"/>
      <c r="F4" s="44"/>
      <c r="G4" s="52"/>
      <c r="H4" s="23">
        <f>D4*1.4</f>
        <v>56910</v>
      </c>
      <c r="I4" s="45"/>
      <c r="J4" s="45"/>
    </row>
    <row r="5" spans="1:10" x14ac:dyDescent="0.2">
      <c r="A5" s="46"/>
      <c r="B5" s="44"/>
      <c r="C5" s="5" t="s">
        <v>34</v>
      </c>
      <c r="D5" s="18">
        <v>48000</v>
      </c>
      <c r="E5" s="44"/>
      <c r="F5" s="44"/>
      <c r="G5" s="53"/>
      <c r="H5" s="23">
        <f>D5*1.4</f>
        <v>67200</v>
      </c>
      <c r="I5" s="45"/>
      <c r="J5" s="45"/>
    </row>
    <row r="6" spans="1:10" x14ac:dyDescent="0.2">
      <c r="A6" s="46"/>
      <c r="B6" s="44"/>
      <c r="C6" s="5" t="s">
        <v>35</v>
      </c>
      <c r="D6" s="18">
        <v>54900</v>
      </c>
      <c r="E6" s="44"/>
      <c r="F6" s="44"/>
      <c r="G6" s="53"/>
      <c r="H6" s="23">
        <f>D6*1.4</f>
        <v>76860</v>
      </c>
      <c r="I6" s="45"/>
      <c r="J6" s="45"/>
    </row>
    <row r="7" spans="1:10" x14ac:dyDescent="0.2">
      <c r="A7" s="46"/>
      <c r="B7" s="44"/>
      <c r="C7" s="5" t="s">
        <v>44</v>
      </c>
      <c r="D7" s="18">
        <v>59800</v>
      </c>
      <c r="E7" s="44"/>
      <c r="F7" s="44"/>
      <c r="G7" s="53"/>
      <c r="H7" s="23">
        <f>D7*1.4</f>
        <v>83720</v>
      </c>
      <c r="I7" s="45"/>
      <c r="J7" s="45"/>
    </row>
    <row r="8" spans="1:10" x14ac:dyDescent="0.2">
      <c r="A8" s="46"/>
      <c r="B8" s="44"/>
      <c r="C8" s="5" t="s">
        <v>45</v>
      </c>
      <c r="D8" s="18">
        <v>66300</v>
      </c>
      <c r="E8" s="44"/>
      <c r="F8" s="44"/>
      <c r="G8" s="53"/>
      <c r="H8" s="23">
        <f>D8*1.4</f>
        <v>92820</v>
      </c>
      <c r="I8" s="45"/>
      <c r="J8" s="45"/>
    </row>
    <row r="9" spans="1:10" x14ac:dyDescent="0.2">
      <c r="A9" s="46"/>
      <c r="B9" s="44"/>
      <c r="C9" s="5" t="s">
        <v>36</v>
      </c>
      <c r="D9" s="44"/>
      <c r="E9" s="18">
        <v>71150</v>
      </c>
      <c r="F9" s="18">
        <v>71150</v>
      </c>
      <c r="G9" s="53"/>
      <c r="H9" s="45"/>
      <c r="I9" s="23">
        <f>+E9+(E9*0.4)</f>
        <v>99610</v>
      </c>
      <c r="J9" s="23">
        <f>+F9+(F9*0.4)</f>
        <v>99610</v>
      </c>
    </row>
    <row r="10" spans="1:10" x14ac:dyDescent="0.2">
      <c r="A10" s="46"/>
      <c r="B10" s="44"/>
      <c r="C10" s="5" t="s">
        <v>43</v>
      </c>
      <c r="D10" s="44"/>
      <c r="E10" s="18">
        <v>82300</v>
      </c>
      <c r="F10" s="18">
        <v>82300</v>
      </c>
      <c r="G10" s="53"/>
      <c r="H10" s="45"/>
      <c r="I10" s="23">
        <f>+E10+(E10*0.4)</f>
        <v>115220</v>
      </c>
      <c r="J10" s="23">
        <f>+F10+(F10*0.4)</f>
        <v>115220</v>
      </c>
    </row>
    <row r="11" spans="1:10" x14ac:dyDescent="0.2">
      <c r="A11" s="46"/>
      <c r="B11" s="44"/>
      <c r="C11" s="5" t="s">
        <v>46</v>
      </c>
      <c r="D11" s="44"/>
      <c r="E11" s="18">
        <v>84300</v>
      </c>
      <c r="F11" s="18">
        <v>84300</v>
      </c>
      <c r="G11" s="54"/>
      <c r="H11" s="45"/>
      <c r="I11" s="23">
        <f t="shared" ref="I11" si="0">+E11+(E11*0.4)</f>
        <v>118020</v>
      </c>
      <c r="J11" s="23">
        <f t="shared" ref="J11" si="1">+F11+(F11*0.4)</f>
        <v>118020</v>
      </c>
    </row>
    <row r="12" spans="1:10" x14ac:dyDescent="0.2">
      <c r="A12" s="46"/>
      <c r="B12" s="44"/>
      <c r="C12" s="5" t="s">
        <v>122</v>
      </c>
      <c r="D12" s="44"/>
      <c r="E12" s="18"/>
      <c r="F12" s="18"/>
      <c r="G12" s="18">
        <v>144000</v>
      </c>
      <c r="H12" s="45"/>
      <c r="I12" s="48"/>
      <c r="J12" s="49"/>
    </row>
    <row r="13" spans="1:10" x14ac:dyDescent="0.2">
      <c r="A13" s="46" t="s">
        <v>63</v>
      </c>
      <c r="B13" s="44" t="s">
        <v>18</v>
      </c>
      <c r="C13" s="5" t="s">
        <v>33</v>
      </c>
      <c r="D13" s="35">
        <v>37500</v>
      </c>
      <c r="E13" s="55"/>
      <c r="F13" s="55"/>
      <c r="G13" s="52"/>
      <c r="H13" s="23">
        <f>D13*1.4</f>
        <v>52500</v>
      </c>
      <c r="I13" s="45"/>
      <c r="J13" s="45"/>
    </row>
    <row r="14" spans="1:10" x14ac:dyDescent="0.2">
      <c r="A14" s="46"/>
      <c r="B14" s="44"/>
      <c r="C14" s="5" t="s">
        <v>34</v>
      </c>
      <c r="D14" s="35">
        <v>44900</v>
      </c>
      <c r="E14" s="55"/>
      <c r="F14" s="55"/>
      <c r="G14" s="53"/>
      <c r="H14" s="23">
        <f>D14*1.4</f>
        <v>62859.999999999993</v>
      </c>
      <c r="I14" s="45"/>
      <c r="J14" s="45"/>
    </row>
    <row r="15" spans="1:10" x14ac:dyDescent="0.2">
      <c r="A15" s="46"/>
      <c r="B15" s="44"/>
      <c r="C15" s="5" t="s">
        <v>35</v>
      </c>
      <c r="D15" s="35">
        <v>52200</v>
      </c>
      <c r="E15" s="55"/>
      <c r="F15" s="55"/>
      <c r="G15" s="53"/>
      <c r="H15" s="23">
        <f>D15*1.4</f>
        <v>73080</v>
      </c>
      <c r="I15" s="45"/>
      <c r="J15" s="45"/>
    </row>
    <row r="16" spans="1:10" x14ac:dyDescent="0.2">
      <c r="A16" s="46"/>
      <c r="B16" s="44"/>
      <c r="C16" s="5" t="s">
        <v>44</v>
      </c>
      <c r="D16" s="35">
        <v>56650</v>
      </c>
      <c r="E16" s="55"/>
      <c r="F16" s="55"/>
      <c r="G16" s="53"/>
      <c r="H16" s="23">
        <f>D16*1.4</f>
        <v>79310</v>
      </c>
      <c r="I16" s="45"/>
      <c r="J16" s="45"/>
    </row>
    <row r="17" spans="1:10" x14ac:dyDescent="0.2">
      <c r="A17" s="46"/>
      <c r="B17" s="44"/>
      <c r="C17" s="5" t="s">
        <v>45</v>
      </c>
      <c r="D17" s="35">
        <v>63100</v>
      </c>
      <c r="E17" s="55"/>
      <c r="F17" s="55"/>
      <c r="G17" s="53"/>
      <c r="H17" s="23">
        <f>D17*1.4</f>
        <v>88340</v>
      </c>
      <c r="I17" s="45"/>
      <c r="J17" s="45"/>
    </row>
    <row r="18" spans="1:10" x14ac:dyDescent="0.2">
      <c r="A18" s="46"/>
      <c r="B18" s="44"/>
      <c r="C18" s="5" t="s">
        <v>36</v>
      </c>
      <c r="D18" s="55"/>
      <c r="E18" s="35">
        <v>66050</v>
      </c>
      <c r="F18" s="35">
        <v>66050</v>
      </c>
      <c r="G18" s="53"/>
      <c r="H18" s="45"/>
      <c r="I18" s="23">
        <f t="shared" ref="I18:J20" si="2">+E18+(E18*0.4)</f>
        <v>92470</v>
      </c>
      <c r="J18" s="23">
        <f t="shared" si="2"/>
        <v>92470</v>
      </c>
    </row>
    <row r="19" spans="1:10" x14ac:dyDescent="0.2">
      <c r="A19" s="46"/>
      <c r="B19" s="44"/>
      <c r="C19" s="5" t="s">
        <v>43</v>
      </c>
      <c r="D19" s="55"/>
      <c r="E19" s="35">
        <v>77550</v>
      </c>
      <c r="F19" s="35">
        <v>77550</v>
      </c>
      <c r="G19" s="53"/>
      <c r="H19" s="45"/>
      <c r="I19" s="23">
        <f t="shared" si="2"/>
        <v>108570</v>
      </c>
      <c r="J19" s="23">
        <f t="shared" si="2"/>
        <v>108570</v>
      </c>
    </row>
    <row r="20" spans="1:10" x14ac:dyDescent="0.2">
      <c r="A20" s="46"/>
      <c r="B20" s="44"/>
      <c r="C20" s="5" t="s">
        <v>46</v>
      </c>
      <c r="D20" s="55"/>
      <c r="E20" s="35">
        <v>79550</v>
      </c>
      <c r="F20" s="35">
        <v>79550</v>
      </c>
      <c r="G20" s="54"/>
      <c r="H20" s="45"/>
      <c r="I20" s="23">
        <f t="shared" si="2"/>
        <v>111370</v>
      </c>
      <c r="J20" s="23">
        <f t="shared" si="2"/>
        <v>111370</v>
      </c>
    </row>
    <row r="21" spans="1:10" x14ac:dyDescent="0.2">
      <c r="D21" s="19"/>
      <c r="E21" s="19"/>
      <c r="F21" s="19"/>
      <c r="G21" s="19"/>
    </row>
  </sheetData>
  <sheetProtection algorithmName="SHA-512" hashValue="863fuqXZ+SkbYnjRL8WLbIy9d83lZxywvZsNDhQrQjAZ4Bakvlf+WwkeDloS+O4tZ8SlO+WaXdS3+1Qg8XGCdg==" saltValue="Y2C1N3BCnsvfb9kyOeslQw==" spinCount="100000" sheet="1" objects="1" scenarios="1"/>
  <mergeCells count="21">
    <mergeCell ref="A1:I1"/>
    <mergeCell ref="A4:A12"/>
    <mergeCell ref="B4:B12"/>
    <mergeCell ref="E4:F8"/>
    <mergeCell ref="I4:J8"/>
    <mergeCell ref="D9:D12"/>
    <mergeCell ref="H9:H12"/>
    <mergeCell ref="A2:A3"/>
    <mergeCell ref="B2:B3"/>
    <mergeCell ref="C2:C3"/>
    <mergeCell ref="D2:F2"/>
    <mergeCell ref="H2:J2"/>
    <mergeCell ref="I12:J12"/>
    <mergeCell ref="G4:G11"/>
    <mergeCell ref="A13:A20"/>
    <mergeCell ref="B13:B20"/>
    <mergeCell ref="E13:F17"/>
    <mergeCell ref="I13:J17"/>
    <mergeCell ref="D18:D20"/>
    <mergeCell ref="H18:H20"/>
    <mergeCell ref="G13:G20"/>
  </mergeCells>
  <hyperlinks>
    <hyperlink ref="A4" r:id="rId1" display="http://www.oocl.com/india/eng/localinformation/localsurcharges/default.htm" xr:uid="{00000000-0004-0000-2900-000000000000}"/>
    <hyperlink ref="A4:A12" r:id="rId2" display="Nhava Sheva" xr:uid="{00000000-0004-0000-2900-000002000000}"/>
    <hyperlink ref="A13" r:id="rId3" display="http://www.oocl.com/india/eng/localinformation/localsurcharges/default.htm" xr:uid="{00000000-0004-0000-2900-000003000000}"/>
    <hyperlink ref="A13:A20" r:id="rId4" display="Nhava Sheva" xr:uid="{00000000-0004-0000-2900-000004000000}"/>
    <hyperlink ref="J1" location="'IHL CITY-ICD LIST'!A1" display="HOME" xr:uid="{A2F02009-C546-4B56-A03F-714EEB4922CB}"/>
  </hyperlinks>
  <pageMargins left="0.7" right="0.7" top="0.75" bottom="0.75" header="0.3" footer="0.3"/>
  <pageSetup paperSize="9" scale="63" orientation="portrait"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2A0AE-F227-4CAC-A4F2-F8927263FC0B}">
  <dimension ref="A1:I27"/>
  <sheetViews>
    <sheetView view="pageBreakPreview" zoomScale="145" zoomScaleNormal="130" zoomScaleSheetLayoutView="145" workbookViewId="0">
      <selection activeCell="D7" sqref="D7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" x14ac:dyDescent="0.2">
      <c r="A1" s="57" t="s">
        <v>108</v>
      </c>
      <c r="B1" s="57"/>
      <c r="C1" s="57"/>
      <c r="D1" s="57"/>
      <c r="E1" s="57"/>
      <c r="F1" s="57"/>
      <c r="G1" s="57"/>
      <c r="H1" s="57"/>
      <c r="I1" s="31" t="s">
        <v>59</v>
      </c>
    </row>
    <row r="2" spans="1:9" x14ac:dyDescent="0.2">
      <c r="A2" s="56" t="s">
        <v>11</v>
      </c>
      <c r="B2" s="56" t="s">
        <v>12</v>
      </c>
      <c r="C2" s="56" t="s">
        <v>13</v>
      </c>
      <c r="D2" s="56" t="s">
        <v>27</v>
      </c>
      <c r="E2" s="56"/>
      <c r="F2" s="56"/>
      <c r="G2" s="56" t="s">
        <v>26</v>
      </c>
      <c r="H2" s="56"/>
      <c r="I2" s="56"/>
    </row>
    <row r="3" spans="1:9" x14ac:dyDescent="0.2">
      <c r="A3" s="56"/>
      <c r="B3" s="56"/>
      <c r="C3" s="56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46" t="s">
        <v>19</v>
      </c>
      <c r="B4" s="44" t="s">
        <v>18</v>
      </c>
      <c r="C4" s="5" t="s">
        <v>33</v>
      </c>
      <c r="D4" s="18">
        <v>34600</v>
      </c>
      <c r="E4" s="44"/>
      <c r="F4" s="44"/>
      <c r="G4" s="23">
        <f>D4*1.4</f>
        <v>48440</v>
      </c>
      <c r="H4" s="45"/>
      <c r="I4" s="45"/>
    </row>
    <row r="5" spans="1:9" x14ac:dyDescent="0.2">
      <c r="A5" s="46"/>
      <c r="B5" s="44"/>
      <c r="C5" s="5" t="s">
        <v>34</v>
      </c>
      <c r="D5" s="18">
        <v>40200</v>
      </c>
      <c r="E5" s="44"/>
      <c r="F5" s="44"/>
      <c r="G5" s="23">
        <f>D5*1.4</f>
        <v>56280</v>
      </c>
      <c r="H5" s="45"/>
      <c r="I5" s="45"/>
    </row>
    <row r="6" spans="1:9" x14ac:dyDescent="0.2">
      <c r="A6" s="46"/>
      <c r="B6" s="44"/>
      <c r="C6" s="5" t="s">
        <v>35</v>
      </c>
      <c r="D6" s="18">
        <v>45100</v>
      </c>
      <c r="E6" s="44"/>
      <c r="F6" s="44"/>
      <c r="G6" s="23">
        <f>D6*1.4</f>
        <v>63139.999999999993</v>
      </c>
      <c r="H6" s="45"/>
      <c r="I6" s="45"/>
    </row>
    <row r="7" spans="1:9" x14ac:dyDescent="0.2">
      <c r="A7" s="46"/>
      <c r="B7" s="44"/>
      <c r="C7" s="5" t="s">
        <v>44</v>
      </c>
      <c r="D7" s="18">
        <v>48600</v>
      </c>
      <c r="E7" s="44"/>
      <c r="F7" s="44"/>
      <c r="G7" s="23">
        <f>D7*1.4</f>
        <v>68040</v>
      </c>
      <c r="H7" s="45"/>
      <c r="I7" s="45"/>
    </row>
    <row r="8" spans="1:9" x14ac:dyDescent="0.2">
      <c r="A8" s="46"/>
      <c r="B8" s="44"/>
      <c r="C8" s="5" t="s">
        <v>45</v>
      </c>
      <c r="D8" s="18">
        <v>55100</v>
      </c>
      <c r="E8" s="44"/>
      <c r="F8" s="44"/>
      <c r="G8" s="23">
        <f>D8*1.4</f>
        <v>77140</v>
      </c>
      <c r="H8" s="45"/>
      <c r="I8" s="45"/>
    </row>
    <row r="9" spans="1:9" x14ac:dyDescent="0.2">
      <c r="A9" s="46"/>
      <c r="B9" s="44"/>
      <c r="C9" s="5" t="s">
        <v>36</v>
      </c>
      <c r="D9" s="44"/>
      <c r="E9" s="18">
        <v>49600</v>
      </c>
      <c r="F9" s="18">
        <v>49600</v>
      </c>
      <c r="G9" s="45"/>
      <c r="H9" s="23">
        <f t="shared" ref="H9:I11" si="0">+E9+(E9*0.4)</f>
        <v>69440</v>
      </c>
      <c r="I9" s="23">
        <f t="shared" si="0"/>
        <v>69440</v>
      </c>
    </row>
    <row r="10" spans="1:9" x14ac:dyDescent="0.2">
      <c r="A10" s="46"/>
      <c r="B10" s="44"/>
      <c r="C10" s="5" t="s">
        <v>43</v>
      </c>
      <c r="D10" s="44"/>
      <c r="E10" s="18">
        <v>76700</v>
      </c>
      <c r="F10" s="18">
        <v>76700</v>
      </c>
      <c r="G10" s="45"/>
      <c r="H10" s="23">
        <f t="shared" si="0"/>
        <v>107380</v>
      </c>
      <c r="I10" s="23">
        <f t="shared" si="0"/>
        <v>107380</v>
      </c>
    </row>
    <row r="11" spans="1:9" x14ac:dyDescent="0.2">
      <c r="A11" s="46"/>
      <c r="B11" s="44"/>
      <c r="C11" s="5" t="s">
        <v>46</v>
      </c>
      <c r="D11" s="44"/>
      <c r="E11" s="18">
        <v>78700</v>
      </c>
      <c r="F11" s="18">
        <v>78700</v>
      </c>
      <c r="G11" s="45"/>
      <c r="H11" s="23">
        <f t="shared" si="0"/>
        <v>110180</v>
      </c>
      <c r="I11" s="23">
        <f t="shared" si="0"/>
        <v>110180</v>
      </c>
    </row>
    <row r="12" spans="1:9" x14ac:dyDescent="0.2">
      <c r="A12" s="46" t="s">
        <v>63</v>
      </c>
      <c r="B12" s="44" t="s">
        <v>18</v>
      </c>
      <c r="C12" s="5" t="s">
        <v>33</v>
      </c>
      <c r="D12" s="35">
        <v>31175</v>
      </c>
      <c r="E12" s="55"/>
      <c r="F12" s="55"/>
      <c r="G12" s="23">
        <f>D12*1.4</f>
        <v>43645</v>
      </c>
      <c r="H12" s="45"/>
      <c r="I12" s="45"/>
    </row>
    <row r="13" spans="1:9" x14ac:dyDescent="0.2">
      <c r="A13" s="46"/>
      <c r="B13" s="44"/>
      <c r="C13" s="5" t="s">
        <v>34</v>
      </c>
      <c r="D13" s="35">
        <v>36775</v>
      </c>
      <c r="E13" s="55"/>
      <c r="F13" s="55"/>
      <c r="G13" s="23">
        <f>D13*1.4</f>
        <v>51485</v>
      </c>
      <c r="H13" s="45"/>
      <c r="I13" s="45"/>
    </row>
    <row r="14" spans="1:9" x14ac:dyDescent="0.2">
      <c r="A14" s="46"/>
      <c r="B14" s="44"/>
      <c r="C14" s="5" t="s">
        <v>35</v>
      </c>
      <c r="D14" s="35">
        <v>41675</v>
      </c>
      <c r="E14" s="55"/>
      <c r="F14" s="55"/>
      <c r="G14" s="23">
        <f>D14*1.4</f>
        <v>58344.999999999993</v>
      </c>
      <c r="H14" s="45"/>
      <c r="I14" s="45"/>
    </row>
    <row r="15" spans="1:9" x14ac:dyDescent="0.2">
      <c r="A15" s="46"/>
      <c r="B15" s="44"/>
      <c r="C15" s="5" t="s">
        <v>44</v>
      </c>
      <c r="D15" s="35">
        <v>45200</v>
      </c>
      <c r="E15" s="55"/>
      <c r="F15" s="55"/>
      <c r="G15" s="23">
        <f>D15*1.4</f>
        <v>63279.999999999993</v>
      </c>
      <c r="H15" s="45"/>
      <c r="I15" s="45"/>
    </row>
    <row r="16" spans="1:9" x14ac:dyDescent="0.2">
      <c r="A16" s="46"/>
      <c r="B16" s="44"/>
      <c r="C16" s="5" t="s">
        <v>45</v>
      </c>
      <c r="D16" s="35">
        <v>50725</v>
      </c>
      <c r="E16" s="55"/>
      <c r="F16" s="55"/>
      <c r="G16" s="23">
        <f>D16*1.4</f>
        <v>71015</v>
      </c>
      <c r="H16" s="45"/>
      <c r="I16" s="45"/>
    </row>
    <row r="17" spans="1:9" x14ac:dyDescent="0.2">
      <c r="A17" s="46"/>
      <c r="B17" s="44"/>
      <c r="C17" s="5" t="s">
        <v>36</v>
      </c>
      <c r="D17" s="55"/>
      <c r="E17" s="35">
        <v>43625</v>
      </c>
      <c r="F17" s="35">
        <v>43625</v>
      </c>
      <c r="G17" s="45"/>
      <c r="H17" s="23">
        <f t="shared" ref="H17:I19" si="1">+E17+(E17*0.4)</f>
        <v>61075</v>
      </c>
      <c r="I17" s="23">
        <f t="shared" si="1"/>
        <v>61075</v>
      </c>
    </row>
    <row r="18" spans="1:9" x14ac:dyDescent="0.2">
      <c r="A18" s="46"/>
      <c r="B18" s="44"/>
      <c r="C18" s="5" t="s">
        <v>43</v>
      </c>
      <c r="D18" s="55"/>
      <c r="E18" s="35">
        <v>70715</v>
      </c>
      <c r="F18" s="35">
        <v>70715</v>
      </c>
      <c r="G18" s="45"/>
      <c r="H18" s="23">
        <f t="shared" si="1"/>
        <v>99001</v>
      </c>
      <c r="I18" s="23">
        <f t="shared" si="1"/>
        <v>99001</v>
      </c>
    </row>
    <row r="19" spans="1:9" x14ac:dyDescent="0.2">
      <c r="A19" s="46"/>
      <c r="B19" s="44"/>
      <c r="C19" s="5" t="s">
        <v>46</v>
      </c>
      <c r="D19" s="55"/>
      <c r="E19" s="35">
        <v>72715</v>
      </c>
      <c r="F19" s="35">
        <v>72715</v>
      </c>
      <c r="G19" s="45"/>
      <c r="H19" s="23">
        <f t="shared" si="1"/>
        <v>101801</v>
      </c>
      <c r="I19" s="23">
        <f t="shared" si="1"/>
        <v>101801</v>
      </c>
    </row>
    <row r="20" spans="1:9" x14ac:dyDescent="0.2">
      <c r="A20" s="46" t="s">
        <v>17</v>
      </c>
      <c r="B20" s="44" t="s">
        <v>18</v>
      </c>
      <c r="C20" s="5" t="s">
        <v>33</v>
      </c>
      <c r="D20" s="35">
        <v>39500</v>
      </c>
      <c r="E20" s="55"/>
      <c r="F20" s="55"/>
      <c r="G20" s="23">
        <f>D20*1.4</f>
        <v>55300</v>
      </c>
      <c r="H20" s="45"/>
      <c r="I20" s="45"/>
    </row>
    <row r="21" spans="1:9" x14ac:dyDescent="0.2">
      <c r="A21" s="46"/>
      <c r="B21" s="44"/>
      <c r="C21" s="5" t="s">
        <v>34</v>
      </c>
      <c r="D21" s="35">
        <v>45000</v>
      </c>
      <c r="E21" s="55"/>
      <c r="F21" s="55"/>
      <c r="G21" s="23">
        <f>D21*1.4</f>
        <v>62999.999999999993</v>
      </c>
      <c r="H21" s="45"/>
      <c r="I21" s="45"/>
    </row>
    <row r="22" spans="1:9" x14ac:dyDescent="0.2">
      <c r="A22" s="46"/>
      <c r="B22" s="44"/>
      <c r="C22" s="5" t="s">
        <v>35</v>
      </c>
      <c r="D22" s="35">
        <v>51100</v>
      </c>
      <c r="E22" s="55"/>
      <c r="F22" s="55"/>
      <c r="G22" s="23">
        <f>D22*1.4</f>
        <v>71540</v>
      </c>
      <c r="H22" s="45"/>
      <c r="I22" s="45"/>
    </row>
    <row r="23" spans="1:9" x14ac:dyDescent="0.2">
      <c r="A23" s="46"/>
      <c r="B23" s="44"/>
      <c r="C23" s="5" t="s">
        <v>44</v>
      </c>
      <c r="D23" s="35">
        <v>57700</v>
      </c>
      <c r="E23" s="55"/>
      <c r="F23" s="55"/>
      <c r="G23" s="23">
        <f>D23*1.4</f>
        <v>80780</v>
      </c>
      <c r="H23" s="45"/>
      <c r="I23" s="45"/>
    </row>
    <row r="24" spans="1:9" x14ac:dyDescent="0.2">
      <c r="A24" s="46"/>
      <c r="B24" s="44"/>
      <c r="C24" s="5" t="s">
        <v>45</v>
      </c>
      <c r="D24" s="35">
        <v>64500</v>
      </c>
      <c r="E24" s="55"/>
      <c r="F24" s="55"/>
      <c r="G24" s="23">
        <f>D24*1.4</f>
        <v>90300</v>
      </c>
      <c r="H24" s="45"/>
      <c r="I24" s="45"/>
    </row>
    <row r="25" spans="1:9" x14ac:dyDescent="0.2">
      <c r="A25" s="46"/>
      <c r="B25" s="44"/>
      <c r="C25" s="5" t="s">
        <v>36</v>
      </c>
      <c r="D25" s="55"/>
      <c r="E25" s="35">
        <v>69900</v>
      </c>
      <c r="F25" s="35">
        <v>69900</v>
      </c>
      <c r="G25" s="45"/>
      <c r="H25" s="23">
        <f t="shared" ref="H25:I27" si="2">+E25+(E25*0.4)</f>
        <v>97860</v>
      </c>
      <c r="I25" s="23">
        <f t="shared" si="2"/>
        <v>97860</v>
      </c>
    </row>
    <row r="26" spans="1:9" x14ac:dyDescent="0.2">
      <c r="A26" s="46"/>
      <c r="B26" s="44"/>
      <c r="C26" s="5" t="s">
        <v>43</v>
      </c>
      <c r="D26" s="55"/>
      <c r="E26" s="35">
        <v>84800</v>
      </c>
      <c r="F26" s="35">
        <v>84800</v>
      </c>
      <c r="G26" s="45"/>
      <c r="H26" s="23">
        <f t="shared" si="2"/>
        <v>118720</v>
      </c>
      <c r="I26" s="23">
        <f t="shared" si="2"/>
        <v>118720</v>
      </c>
    </row>
    <row r="27" spans="1:9" x14ac:dyDescent="0.2">
      <c r="A27" s="46"/>
      <c r="B27" s="44"/>
      <c r="C27" s="5" t="s">
        <v>46</v>
      </c>
      <c r="D27" s="55"/>
      <c r="E27" s="35">
        <v>86800</v>
      </c>
      <c r="F27" s="35">
        <v>86800</v>
      </c>
      <c r="G27" s="45"/>
      <c r="H27" s="23">
        <f t="shared" si="2"/>
        <v>121520</v>
      </c>
      <c r="I27" s="23">
        <f t="shared" si="2"/>
        <v>121520</v>
      </c>
    </row>
  </sheetData>
  <sheetProtection algorithmName="SHA-512" hashValue="O3JaHSMEXVNE13wGSyAV31rfeOgIe2kYMmyh9ZNYLx+DKMXrTwxVB3sZi1vK3xozTOkk+iM3VsSwAW2Iq/MBEA==" saltValue="VU8FqDzJTJ7ipMGPFhI1wg==" spinCount="100000" sheet="1" objects="1" scenarios="1"/>
  <mergeCells count="24">
    <mergeCell ref="G2:I2"/>
    <mergeCell ref="A4:A11"/>
    <mergeCell ref="B4:B11"/>
    <mergeCell ref="E4:F8"/>
    <mergeCell ref="A2:A3"/>
    <mergeCell ref="B2:B3"/>
    <mergeCell ref="C2:C3"/>
    <mergeCell ref="D2:F2"/>
    <mergeCell ref="A1:H1"/>
    <mergeCell ref="H20:I24"/>
    <mergeCell ref="A20:A27"/>
    <mergeCell ref="B20:B27"/>
    <mergeCell ref="E20:F24"/>
    <mergeCell ref="D25:D27"/>
    <mergeCell ref="G25:G27"/>
    <mergeCell ref="D17:D19"/>
    <mergeCell ref="G17:G19"/>
    <mergeCell ref="H12:I16"/>
    <mergeCell ref="A12:A19"/>
    <mergeCell ref="B12:B19"/>
    <mergeCell ref="E12:F16"/>
    <mergeCell ref="D9:D11"/>
    <mergeCell ref="G9:G11"/>
    <mergeCell ref="H4:I8"/>
  </mergeCells>
  <hyperlinks>
    <hyperlink ref="A4" r:id="rId1" display="http://www.oocl.com/india/eng/localinformation/localsurcharges/default.htm" xr:uid="{EF9CA1C0-8542-41A6-845E-4DCAFC3F079F}"/>
    <hyperlink ref="A4:A11" r:id="rId2" display="Nhava Sheva" xr:uid="{6E35C1DF-EE13-42C0-91A0-18D922C193D9}"/>
    <hyperlink ref="A12" r:id="rId3" display="http://www.oocl.com/india/eng/localinformation/localsurcharges/default.htm" xr:uid="{9DA5DBB1-C92D-4F13-80B3-A39FCE14C267}"/>
    <hyperlink ref="A12:A19" r:id="rId4" display="Nhava Sheva" xr:uid="{0D0F05D9-91B3-421B-8B1D-1A715E06E021}"/>
    <hyperlink ref="A20" r:id="rId5" display="http://www.oocl.com/india/eng/localinformation/localsurcharges/default.htm" xr:uid="{071F4995-2627-43A8-A10B-81F3BF2E7A11}"/>
    <hyperlink ref="A20:A27" r:id="rId6" display="Nhava Sheva" xr:uid="{AE3A3BE8-2641-457E-A45A-5C0E3AEDE44A}"/>
    <hyperlink ref="I1" location="'IHL CITY-ICD LIST'!A1" display="HOME" xr:uid="{90E36B98-E770-4184-B4F3-9477DBBBE638}"/>
  </hyperlinks>
  <pageMargins left="0.7" right="0.7" top="0.75" bottom="0.75" header="0.3" footer="0.3"/>
  <pageSetup paperSize="9" scale="63" orientation="portrait" r:id="rId7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5EBE9-65E7-426B-B0A2-A1E94CE20D10}">
  <dimension ref="A1:I19"/>
  <sheetViews>
    <sheetView view="pageBreakPreview" zoomScale="145" zoomScaleNormal="130" zoomScaleSheetLayoutView="145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" x14ac:dyDescent="0.2">
      <c r="A1" s="57" t="s">
        <v>131</v>
      </c>
      <c r="B1" s="57"/>
      <c r="C1" s="57"/>
      <c r="D1" s="57"/>
      <c r="E1" s="57"/>
      <c r="F1" s="57"/>
      <c r="G1" s="57"/>
      <c r="H1" s="57"/>
      <c r="I1" s="31" t="s">
        <v>59</v>
      </c>
    </row>
    <row r="2" spans="1:9" x14ac:dyDescent="0.2">
      <c r="A2" s="56" t="s">
        <v>11</v>
      </c>
      <c r="B2" s="56" t="s">
        <v>12</v>
      </c>
      <c r="C2" s="56" t="s">
        <v>13</v>
      </c>
      <c r="D2" s="56" t="s">
        <v>27</v>
      </c>
      <c r="E2" s="56"/>
      <c r="F2" s="56"/>
      <c r="G2" s="56" t="s">
        <v>26</v>
      </c>
      <c r="H2" s="56"/>
      <c r="I2" s="56"/>
    </row>
    <row r="3" spans="1:9" x14ac:dyDescent="0.2">
      <c r="A3" s="56"/>
      <c r="B3" s="56"/>
      <c r="C3" s="56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46" t="s">
        <v>19</v>
      </c>
      <c r="B4" s="44" t="s">
        <v>18</v>
      </c>
      <c r="C4" s="5" t="s">
        <v>33</v>
      </c>
      <c r="D4" s="30">
        <v>37100</v>
      </c>
      <c r="E4" s="44"/>
      <c r="F4" s="44"/>
      <c r="G4" s="23">
        <f>D4*1.4</f>
        <v>51940</v>
      </c>
      <c r="H4" s="45"/>
      <c r="I4" s="45"/>
    </row>
    <row r="5" spans="1:9" x14ac:dyDescent="0.2">
      <c r="A5" s="46"/>
      <c r="B5" s="44"/>
      <c r="C5" s="5" t="s">
        <v>34</v>
      </c>
      <c r="D5" s="18">
        <v>43700</v>
      </c>
      <c r="E5" s="44"/>
      <c r="F5" s="44"/>
      <c r="G5" s="23">
        <f>D5*1.4</f>
        <v>61179.999999999993</v>
      </c>
      <c r="H5" s="45"/>
      <c r="I5" s="45"/>
    </row>
    <row r="6" spans="1:9" x14ac:dyDescent="0.2">
      <c r="A6" s="46"/>
      <c r="B6" s="44"/>
      <c r="C6" s="5" t="s">
        <v>35</v>
      </c>
      <c r="D6" s="18">
        <v>52000</v>
      </c>
      <c r="E6" s="44"/>
      <c r="F6" s="44"/>
      <c r="G6" s="23">
        <f>D6*1.4</f>
        <v>72800</v>
      </c>
      <c r="H6" s="45"/>
      <c r="I6" s="45"/>
    </row>
    <row r="7" spans="1:9" x14ac:dyDescent="0.2">
      <c r="A7" s="46"/>
      <c r="B7" s="44"/>
      <c r="C7" s="5" t="s">
        <v>44</v>
      </c>
      <c r="D7" s="18">
        <v>57500</v>
      </c>
      <c r="E7" s="44"/>
      <c r="F7" s="44"/>
      <c r="G7" s="23">
        <f>D7*1.4</f>
        <v>80500</v>
      </c>
      <c r="H7" s="45"/>
      <c r="I7" s="45"/>
    </row>
    <row r="8" spans="1:9" x14ac:dyDescent="0.2">
      <c r="A8" s="46"/>
      <c r="B8" s="44"/>
      <c r="C8" s="5" t="s">
        <v>45</v>
      </c>
      <c r="D8" s="18">
        <v>68400</v>
      </c>
      <c r="E8" s="44"/>
      <c r="F8" s="44"/>
      <c r="G8" s="23">
        <f>D8*1.4</f>
        <v>95760</v>
      </c>
      <c r="H8" s="45"/>
      <c r="I8" s="45"/>
    </row>
    <row r="9" spans="1:9" x14ac:dyDescent="0.2">
      <c r="A9" s="46"/>
      <c r="B9" s="44"/>
      <c r="C9" s="5" t="s">
        <v>36</v>
      </c>
      <c r="D9" s="44"/>
      <c r="E9" s="18">
        <v>65900</v>
      </c>
      <c r="F9" s="18">
        <v>65900</v>
      </c>
      <c r="G9" s="45"/>
      <c r="H9" s="23">
        <f t="shared" ref="H9:I11" si="0">+E9+(E9*0.4)</f>
        <v>92260</v>
      </c>
      <c r="I9" s="23">
        <f t="shared" si="0"/>
        <v>92260</v>
      </c>
    </row>
    <row r="10" spans="1:9" x14ac:dyDescent="0.2">
      <c r="A10" s="46"/>
      <c r="B10" s="44"/>
      <c r="C10" s="5" t="s">
        <v>43</v>
      </c>
      <c r="D10" s="44"/>
      <c r="E10" s="18">
        <v>76900</v>
      </c>
      <c r="F10" s="18">
        <v>76900</v>
      </c>
      <c r="G10" s="45"/>
      <c r="H10" s="23">
        <f t="shared" si="0"/>
        <v>107660</v>
      </c>
      <c r="I10" s="23">
        <f t="shared" si="0"/>
        <v>107660</v>
      </c>
    </row>
    <row r="11" spans="1:9" x14ac:dyDescent="0.2">
      <c r="A11" s="46"/>
      <c r="B11" s="44"/>
      <c r="C11" s="5" t="s">
        <v>46</v>
      </c>
      <c r="D11" s="44"/>
      <c r="E11" s="18">
        <v>78900</v>
      </c>
      <c r="F11" s="18">
        <v>78900</v>
      </c>
      <c r="G11" s="45"/>
      <c r="H11" s="23">
        <f t="shared" si="0"/>
        <v>110460</v>
      </c>
      <c r="I11" s="23">
        <f t="shared" si="0"/>
        <v>110460</v>
      </c>
    </row>
    <row r="12" spans="1:9" x14ac:dyDescent="0.2">
      <c r="A12" s="46" t="s">
        <v>63</v>
      </c>
      <c r="B12" s="44" t="s">
        <v>18</v>
      </c>
      <c r="C12" s="5" t="s">
        <v>33</v>
      </c>
      <c r="D12" s="35">
        <v>33700</v>
      </c>
      <c r="E12" s="55"/>
      <c r="F12" s="55"/>
      <c r="G12" s="23">
        <f>D12*1.4</f>
        <v>47180</v>
      </c>
      <c r="H12" s="45"/>
      <c r="I12" s="45"/>
    </row>
    <row r="13" spans="1:9" x14ac:dyDescent="0.2">
      <c r="A13" s="46"/>
      <c r="B13" s="44"/>
      <c r="C13" s="5" t="s">
        <v>34</v>
      </c>
      <c r="D13" s="35">
        <v>42000</v>
      </c>
      <c r="E13" s="55"/>
      <c r="F13" s="55"/>
      <c r="G13" s="23">
        <f>D13*1.4</f>
        <v>58799.999999999993</v>
      </c>
      <c r="H13" s="45"/>
      <c r="I13" s="45"/>
    </row>
    <row r="14" spans="1:9" x14ac:dyDescent="0.2">
      <c r="A14" s="46"/>
      <c r="B14" s="44"/>
      <c r="C14" s="5" t="s">
        <v>35</v>
      </c>
      <c r="D14" s="35">
        <v>50900</v>
      </c>
      <c r="E14" s="55"/>
      <c r="F14" s="55"/>
      <c r="G14" s="23">
        <f>D14*1.4</f>
        <v>71260</v>
      </c>
      <c r="H14" s="45"/>
      <c r="I14" s="45"/>
    </row>
    <row r="15" spans="1:9" x14ac:dyDescent="0.2">
      <c r="A15" s="46"/>
      <c r="B15" s="44"/>
      <c r="C15" s="5" t="s">
        <v>44</v>
      </c>
      <c r="D15" s="35">
        <v>55900</v>
      </c>
      <c r="E15" s="55"/>
      <c r="F15" s="55"/>
      <c r="G15" s="23">
        <f>D15*1.4</f>
        <v>78260</v>
      </c>
      <c r="H15" s="45"/>
      <c r="I15" s="45"/>
    </row>
    <row r="16" spans="1:9" x14ac:dyDescent="0.2">
      <c r="A16" s="46"/>
      <c r="B16" s="44"/>
      <c r="C16" s="5" t="s">
        <v>45</v>
      </c>
      <c r="D16" s="35">
        <v>67100</v>
      </c>
      <c r="E16" s="55"/>
      <c r="F16" s="55"/>
      <c r="G16" s="23">
        <f>D16*1.4</f>
        <v>93940</v>
      </c>
      <c r="H16" s="45"/>
      <c r="I16" s="45"/>
    </row>
    <row r="17" spans="1:9" x14ac:dyDescent="0.2">
      <c r="A17" s="46"/>
      <c r="B17" s="44"/>
      <c r="C17" s="5" t="s">
        <v>36</v>
      </c>
      <c r="D17" s="55"/>
      <c r="E17" s="35">
        <v>59900</v>
      </c>
      <c r="F17" s="35">
        <v>59900</v>
      </c>
      <c r="G17" s="45"/>
      <c r="H17" s="23">
        <f t="shared" ref="H17:I19" si="1">+E17+(E17*0.4)</f>
        <v>83860</v>
      </c>
      <c r="I17" s="23">
        <f t="shared" si="1"/>
        <v>83860</v>
      </c>
    </row>
    <row r="18" spans="1:9" x14ac:dyDescent="0.2">
      <c r="A18" s="46"/>
      <c r="B18" s="44"/>
      <c r="C18" s="5" t="s">
        <v>43</v>
      </c>
      <c r="D18" s="55"/>
      <c r="E18" s="35">
        <v>73700</v>
      </c>
      <c r="F18" s="35">
        <v>73700</v>
      </c>
      <c r="G18" s="45"/>
      <c r="H18" s="23">
        <f t="shared" si="1"/>
        <v>103180</v>
      </c>
      <c r="I18" s="23">
        <f t="shared" si="1"/>
        <v>103180</v>
      </c>
    </row>
    <row r="19" spans="1:9" x14ac:dyDescent="0.2">
      <c r="A19" s="46"/>
      <c r="B19" s="44"/>
      <c r="C19" s="5" t="s">
        <v>46</v>
      </c>
      <c r="D19" s="55"/>
      <c r="E19" s="35">
        <v>75700</v>
      </c>
      <c r="F19" s="35">
        <v>75700</v>
      </c>
      <c r="G19" s="45"/>
      <c r="H19" s="23">
        <f t="shared" si="1"/>
        <v>105980</v>
      </c>
      <c r="I19" s="23">
        <f t="shared" si="1"/>
        <v>105980</v>
      </c>
    </row>
  </sheetData>
  <sheetProtection algorithmName="SHA-512" hashValue="RBd63CF0nlWNn6h5mehMGjhLEYx1GwEBJ3fzEAharzsPprOs/oEx8RXuHqv2MWZ52yx6SPKQ9VXW59Y25DQrKg==" saltValue="mcDRY30QrYiuNkelMi6t9w==" spinCount="100000" sheet="1" objects="1" scenarios="1"/>
  <mergeCells count="18">
    <mergeCell ref="A12:A19"/>
    <mergeCell ref="B12:B19"/>
    <mergeCell ref="E12:F16"/>
    <mergeCell ref="H12:I16"/>
    <mergeCell ref="D17:D19"/>
    <mergeCell ref="G17:G19"/>
    <mergeCell ref="A1:H1"/>
    <mergeCell ref="A4:A11"/>
    <mergeCell ref="B4:B11"/>
    <mergeCell ref="E4:F8"/>
    <mergeCell ref="H4:I8"/>
    <mergeCell ref="D9:D11"/>
    <mergeCell ref="G9:G1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BAAFD8F6-647D-4CFE-A50A-86D9500C2811}"/>
    <hyperlink ref="A4:A11" r:id="rId2" display="Nhava Sheva" xr:uid="{884415F4-C741-4887-A9CC-CA24D8F8AECC}"/>
    <hyperlink ref="A12" r:id="rId3" display="http://www.oocl.com/india/eng/localinformation/localsurcharges/default.htm" xr:uid="{9F3CFF51-E750-4BD6-B714-0E5F6708ED07}"/>
    <hyperlink ref="A12:A19" r:id="rId4" display="Nhava Sheva" xr:uid="{3F73A096-2207-46A7-AA3E-52276CCA0C1F}"/>
    <hyperlink ref="I1" location="'IHL CITY-ICD LIST'!A1" display="HOME" xr:uid="{C96B437B-6947-4F21-9C51-4A87C785B441}"/>
  </hyperlinks>
  <pageMargins left="0.7" right="0.7" top="0.75" bottom="0.75" header="0.3" footer="0.3"/>
  <pageSetup paperSize="9" scale="63" orientation="portrait" r:id="rId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5DA92-8FEF-48F7-A7B9-294710EE09C6}">
  <dimension ref="A1:I19"/>
  <sheetViews>
    <sheetView view="pageBreakPreview" zoomScale="145" zoomScaleNormal="130" zoomScaleSheetLayoutView="145" workbookViewId="0">
      <selection activeCell="D6" sqref="D6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6.42578125" customWidth="1"/>
    <col min="4" max="9" width="15.7109375" customWidth="1"/>
  </cols>
  <sheetData>
    <row r="1" spans="1:9" ht="21" x14ac:dyDescent="0.2">
      <c r="A1" s="57" t="s">
        <v>109</v>
      </c>
      <c r="B1" s="57"/>
      <c r="C1" s="57"/>
      <c r="D1" s="57"/>
      <c r="E1" s="57"/>
      <c r="F1" s="57"/>
      <c r="G1" s="57"/>
      <c r="H1" s="57"/>
      <c r="I1" s="31" t="s">
        <v>59</v>
      </c>
    </row>
    <row r="2" spans="1:9" x14ac:dyDescent="0.2">
      <c r="A2" s="56" t="s">
        <v>11</v>
      </c>
      <c r="B2" s="56" t="s">
        <v>12</v>
      </c>
      <c r="C2" s="56" t="s">
        <v>13</v>
      </c>
      <c r="D2" s="56" t="s">
        <v>27</v>
      </c>
      <c r="E2" s="56"/>
      <c r="F2" s="56"/>
      <c r="G2" s="56" t="s">
        <v>26</v>
      </c>
      <c r="H2" s="56"/>
      <c r="I2" s="56"/>
    </row>
    <row r="3" spans="1:9" x14ac:dyDescent="0.2">
      <c r="A3" s="56"/>
      <c r="B3" s="56"/>
      <c r="C3" s="56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46" t="s">
        <v>19</v>
      </c>
      <c r="B4" s="44" t="s">
        <v>18</v>
      </c>
      <c r="C4" s="5" t="s">
        <v>33</v>
      </c>
      <c r="D4" s="18">
        <v>39900</v>
      </c>
      <c r="E4" s="44"/>
      <c r="F4" s="44"/>
      <c r="G4" s="27">
        <f>+D4+(D4*0.4)</f>
        <v>55860</v>
      </c>
      <c r="H4" s="44"/>
      <c r="I4" s="44"/>
    </row>
    <row r="5" spans="1:9" x14ac:dyDescent="0.2">
      <c r="A5" s="46"/>
      <c r="B5" s="44"/>
      <c r="C5" s="5" t="s">
        <v>34</v>
      </c>
      <c r="D5" s="18">
        <v>47100</v>
      </c>
      <c r="E5" s="44"/>
      <c r="F5" s="44"/>
      <c r="G5" s="27">
        <f>+D5+(D5*0.4)</f>
        <v>65940</v>
      </c>
      <c r="H5" s="44"/>
      <c r="I5" s="44"/>
    </row>
    <row r="6" spans="1:9" x14ac:dyDescent="0.2">
      <c r="A6" s="46"/>
      <c r="B6" s="44"/>
      <c r="C6" s="5" t="s">
        <v>35</v>
      </c>
      <c r="D6" s="18">
        <v>54000</v>
      </c>
      <c r="E6" s="44"/>
      <c r="F6" s="44"/>
      <c r="G6" s="27">
        <f>+D6+(D6*0.4)</f>
        <v>75600</v>
      </c>
      <c r="H6" s="44"/>
      <c r="I6" s="44"/>
    </row>
    <row r="7" spans="1:9" x14ac:dyDescent="0.2">
      <c r="A7" s="46"/>
      <c r="B7" s="44"/>
      <c r="C7" s="5" t="s">
        <v>40</v>
      </c>
      <c r="D7" s="18">
        <v>58900</v>
      </c>
      <c r="E7" s="44"/>
      <c r="F7" s="44"/>
      <c r="G7" s="27">
        <f>+D7+(D7*0.4)</f>
        <v>82460</v>
      </c>
      <c r="H7" s="44"/>
      <c r="I7" s="44"/>
    </row>
    <row r="8" spans="1:9" x14ac:dyDescent="0.2">
      <c r="A8" s="46"/>
      <c r="B8" s="44"/>
      <c r="C8" s="5" t="s">
        <v>41</v>
      </c>
      <c r="D8" s="18">
        <v>70000</v>
      </c>
      <c r="E8" s="44"/>
      <c r="F8" s="44"/>
      <c r="G8" s="27">
        <f t="shared" ref="G8:G16" si="0">+D8+(D8*0.4)</f>
        <v>98000</v>
      </c>
      <c r="H8" s="44"/>
      <c r="I8" s="44"/>
    </row>
    <row r="9" spans="1:9" x14ac:dyDescent="0.2">
      <c r="A9" s="46"/>
      <c r="B9" s="44"/>
      <c r="C9" s="5" t="s">
        <v>36</v>
      </c>
      <c r="D9" s="44"/>
      <c r="E9" s="18">
        <v>68950</v>
      </c>
      <c r="F9" s="18">
        <v>68950</v>
      </c>
      <c r="G9" s="27"/>
      <c r="H9" s="27">
        <f t="shared" ref="H9:I11" si="1">+E9+(E9*0.4)</f>
        <v>96530</v>
      </c>
      <c r="I9" s="27">
        <f t="shared" si="1"/>
        <v>96530</v>
      </c>
    </row>
    <row r="10" spans="1:9" x14ac:dyDescent="0.2">
      <c r="A10" s="46"/>
      <c r="B10" s="44"/>
      <c r="C10" s="5" t="s">
        <v>39</v>
      </c>
      <c r="D10" s="44"/>
      <c r="E10" s="18">
        <v>79900</v>
      </c>
      <c r="F10" s="18">
        <v>79900</v>
      </c>
      <c r="G10" s="27"/>
      <c r="H10" s="27">
        <f t="shared" si="1"/>
        <v>111860</v>
      </c>
      <c r="I10" s="27">
        <f t="shared" si="1"/>
        <v>111860</v>
      </c>
    </row>
    <row r="11" spans="1:9" x14ac:dyDescent="0.2">
      <c r="A11" s="46"/>
      <c r="B11" s="44"/>
      <c r="C11" s="5" t="s">
        <v>42</v>
      </c>
      <c r="D11" s="44"/>
      <c r="E11" s="18">
        <v>81900</v>
      </c>
      <c r="F11" s="18">
        <v>81900</v>
      </c>
      <c r="G11" s="27"/>
      <c r="H11" s="27">
        <f t="shared" si="1"/>
        <v>114660</v>
      </c>
      <c r="I11" s="27">
        <f t="shared" si="1"/>
        <v>114660</v>
      </c>
    </row>
    <row r="12" spans="1:9" x14ac:dyDescent="0.2">
      <c r="A12" s="46" t="s">
        <v>31</v>
      </c>
      <c r="B12" s="44" t="s">
        <v>18</v>
      </c>
      <c r="C12" s="5" t="s">
        <v>33</v>
      </c>
      <c r="D12" s="35">
        <v>36500</v>
      </c>
      <c r="E12" s="55"/>
      <c r="F12" s="55"/>
      <c r="G12" s="27">
        <f t="shared" si="0"/>
        <v>51100</v>
      </c>
      <c r="H12" s="44"/>
      <c r="I12" s="44"/>
    </row>
    <row r="13" spans="1:9" x14ac:dyDescent="0.2">
      <c r="A13" s="44"/>
      <c r="B13" s="44"/>
      <c r="C13" s="5" t="s">
        <v>34</v>
      </c>
      <c r="D13" s="35">
        <v>43800</v>
      </c>
      <c r="E13" s="55"/>
      <c r="F13" s="55"/>
      <c r="G13" s="27">
        <f t="shared" si="0"/>
        <v>61320</v>
      </c>
      <c r="H13" s="44"/>
      <c r="I13" s="44"/>
    </row>
    <row r="14" spans="1:9" x14ac:dyDescent="0.2">
      <c r="A14" s="44"/>
      <c r="B14" s="44"/>
      <c r="C14" s="5" t="s">
        <v>35</v>
      </c>
      <c r="D14" s="35">
        <v>51200</v>
      </c>
      <c r="E14" s="55"/>
      <c r="F14" s="55"/>
      <c r="G14" s="27">
        <f t="shared" si="0"/>
        <v>71680</v>
      </c>
      <c r="H14" s="44"/>
      <c r="I14" s="44"/>
    </row>
    <row r="15" spans="1:9" x14ac:dyDescent="0.2">
      <c r="A15" s="44"/>
      <c r="B15" s="44"/>
      <c r="C15" s="5" t="s">
        <v>40</v>
      </c>
      <c r="D15" s="35">
        <v>55500</v>
      </c>
      <c r="E15" s="55"/>
      <c r="F15" s="55"/>
      <c r="G15" s="27">
        <f t="shared" si="0"/>
        <v>77700</v>
      </c>
      <c r="H15" s="44"/>
      <c r="I15" s="44"/>
    </row>
    <row r="16" spans="1:9" x14ac:dyDescent="0.2">
      <c r="A16" s="44"/>
      <c r="B16" s="44"/>
      <c r="C16" s="5" t="s">
        <v>41</v>
      </c>
      <c r="D16" s="35">
        <v>66700</v>
      </c>
      <c r="E16" s="55"/>
      <c r="F16" s="55"/>
      <c r="G16" s="27">
        <f t="shared" si="0"/>
        <v>93380</v>
      </c>
      <c r="H16" s="44"/>
      <c r="I16" s="44"/>
    </row>
    <row r="17" spans="1:9" x14ac:dyDescent="0.2">
      <c r="A17" s="44"/>
      <c r="B17" s="44"/>
      <c r="C17" s="5" t="s">
        <v>36</v>
      </c>
      <c r="D17" s="55"/>
      <c r="E17" s="35">
        <v>63500</v>
      </c>
      <c r="F17" s="35">
        <v>63500</v>
      </c>
      <c r="G17" s="60"/>
      <c r="H17" s="27">
        <f t="shared" ref="H17:I19" si="2">+E17+(E17*0.4)</f>
        <v>88900</v>
      </c>
      <c r="I17" s="27">
        <f t="shared" si="2"/>
        <v>88900</v>
      </c>
    </row>
    <row r="18" spans="1:9" x14ac:dyDescent="0.2">
      <c r="A18" s="44"/>
      <c r="B18" s="44"/>
      <c r="C18" s="5" t="s">
        <v>39</v>
      </c>
      <c r="D18" s="55"/>
      <c r="E18" s="35">
        <v>75000</v>
      </c>
      <c r="F18" s="35">
        <v>75000</v>
      </c>
      <c r="G18" s="60"/>
      <c r="H18" s="27">
        <f t="shared" si="2"/>
        <v>105000</v>
      </c>
      <c r="I18" s="27">
        <f t="shared" si="2"/>
        <v>105000</v>
      </c>
    </row>
    <row r="19" spans="1:9" x14ac:dyDescent="0.2">
      <c r="A19" s="44"/>
      <c r="B19" s="44"/>
      <c r="C19" s="5" t="s">
        <v>42</v>
      </c>
      <c r="D19" s="55"/>
      <c r="E19" s="35">
        <v>77000</v>
      </c>
      <c r="F19" s="35">
        <v>77000</v>
      </c>
      <c r="G19" s="60"/>
      <c r="H19" s="27">
        <f t="shared" si="2"/>
        <v>107800</v>
      </c>
      <c r="I19" s="27">
        <f t="shared" si="2"/>
        <v>107800</v>
      </c>
    </row>
  </sheetData>
  <sheetProtection algorithmName="SHA-512" hashValue="7Zicc7bUZI52nVDms/Ec+P3lZfZKpOI6YNIw2xGhfvTO19hoQerychzHnmoW5xW3gfbPhem9PlH8HjRe7/X3rg==" saltValue="+YE0p3vsD9FTnz+OIBCnpw==" spinCount="100000" sheet="1" objects="1" scenarios="1"/>
  <mergeCells count="17">
    <mergeCell ref="A12:A19"/>
    <mergeCell ref="B12:B19"/>
    <mergeCell ref="E12:F16"/>
    <mergeCell ref="H12:I16"/>
    <mergeCell ref="A4:A11"/>
    <mergeCell ref="B4:B11"/>
    <mergeCell ref="D17:D19"/>
    <mergeCell ref="G17:G19"/>
    <mergeCell ref="G2:I2"/>
    <mergeCell ref="A1:H1"/>
    <mergeCell ref="E4:F8"/>
    <mergeCell ref="H4:I8"/>
    <mergeCell ref="D9:D11"/>
    <mergeCell ref="A2:A3"/>
    <mergeCell ref="B2:B3"/>
    <mergeCell ref="C2:C3"/>
    <mergeCell ref="D2:F2"/>
  </mergeCells>
  <hyperlinks>
    <hyperlink ref="A4" r:id="rId1" display="http://www.oocl.com/india/eng/localinformation/localsurcharges/Local+Surcharge+for+Mundra.htm" xr:uid="{53A3AAC2-A83C-42B2-A789-65BBFB9ADF15}"/>
    <hyperlink ref="I1" location="'IHL CITY-ICD LIST'!A1" display="HOME" xr:uid="{12F04CC8-986C-45E5-B070-B4C4DCD5FAE7}"/>
  </hyperlinks>
  <pageMargins left="0.7" right="0.7" top="0.75" bottom="0.75" header="0.3" footer="0.3"/>
  <pageSetup paperSize="9" scale="5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view="pageBreakPreview" zoomScale="145" zoomScaleNormal="130" zoomScaleSheetLayoutView="145" workbookViewId="0">
      <selection sqref="A1:I1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5.42578125" bestFit="1" customWidth="1"/>
    <col min="4" max="10" width="15.7109375" customWidth="1"/>
  </cols>
  <sheetData>
    <row r="1" spans="1:10" ht="21" x14ac:dyDescent="0.2">
      <c r="A1" s="57" t="s">
        <v>55</v>
      </c>
      <c r="B1" s="57"/>
      <c r="C1" s="57"/>
      <c r="D1" s="57"/>
      <c r="E1" s="57"/>
      <c r="F1" s="57"/>
      <c r="G1" s="57"/>
      <c r="H1" s="57"/>
      <c r="I1" s="57"/>
      <c r="J1" s="31" t="s">
        <v>59</v>
      </c>
    </row>
    <row r="2" spans="1:10" x14ac:dyDescent="0.2">
      <c r="A2" s="56" t="s">
        <v>11</v>
      </c>
      <c r="B2" s="56" t="s">
        <v>12</v>
      </c>
      <c r="C2" s="56" t="s">
        <v>13</v>
      </c>
      <c r="D2" s="56" t="s">
        <v>27</v>
      </c>
      <c r="E2" s="56"/>
      <c r="F2" s="56"/>
      <c r="G2" s="25" t="s">
        <v>119</v>
      </c>
      <c r="H2" s="56" t="s">
        <v>26</v>
      </c>
      <c r="I2" s="56"/>
      <c r="J2" s="56"/>
    </row>
    <row r="3" spans="1:10" x14ac:dyDescent="0.2">
      <c r="A3" s="56"/>
      <c r="B3" s="56"/>
      <c r="C3" s="56"/>
      <c r="D3" s="25" t="s">
        <v>14</v>
      </c>
      <c r="E3" s="25" t="s">
        <v>15</v>
      </c>
      <c r="F3" s="26" t="s">
        <v>20</v>
      </c>
      <c r="G3" s="26" t="s">
        <v>120</v>
      </c>
      <c r="H3" s="25" t="s">
        <v>14</v>
      </c>
      <c r="I3" s="25" t="s">
        <v>15</v>
      </c>
      <c r="J3" s="25" t="s">
        <v>16</v>
      </c>
    </row>
    <row r="4" spans="1:10" x14ac:dyDescent="0.2">
      <c r="A4" s="56"/>
      <c r="B4" s="56"/>
      <c r="C4" s="56"/>
      <c r="D4" s="25" t="s">
        <v>21</v>
      </c>
      <c r="E4" s="25" t="s">
        <v>22</v>
      </c>
      <c r="F4" s="26" t="s">
        <v>24</v>
      </c>
      <c r="G4" s="26" t="s">
        <v>24</v>
      </c>
      <c r="H4" s="29" t="s">
        <v>22</v>
      </c>
      <c r="I4" s="26" t="s">
        <v>24</v>
      </c>
      <c r="J4" s="25" t="s">
        <v>23</v>
      </c>
    </row>
    <row r="5" spans="1:10" x14ac:dyDescent="0.2">
      <c r="A5" s="46" t="s">
        <v>17</v>
      </c>
      <c r="B5" s="44" t="s">
        <v>18</v>
      </c>
      <c r="C5" s="5" t="s">
        <v>33</v>
      </c>
      <c r="D5" s="36">
        <v>45200</v>
      </c>
      <c r="E5" s="55"/>
      <c r="F5" s="55"/>
      <c r="G5" s="52"/>
      <c r="H5" s="23">
        <f>+D5+(D5*0.4)</f>
        <v>63280</v>
      </c>
      <c r="I5" s="45"/>
      <c r="J5" s="45"/>
    </row>
    <row r="6" spans="1:10" x14ac:dyDescent="0.2">
      <c r="A6" s="46"/>
      <c r="B6" s="44"/>
      <c r="C6" s="5" t="s">
        <v>34</v>
      </c>
      <c r="D6" s="35">
        <v>52700</v>
      </c>
      <c r="E6" s="55"/>
      <c r="F6" s="55"/>
      <c r="G6" s="53"/>
      <c r="H6" s="23">
        <f t="shared" ref="H6:H9" si="0">+D6+(D6*0.4)</f>
        <v>73780</v>
      </c>
      <c r="I6" s="45"/>
      <c r="J6" s="45"/>
    </row>
    <row r="7" spans="1:10" x14ac:dyDescent="0.2">
      <c r="A7" s="46"/>
      <c r="B7" s="44"/>
      <c r="C7" s="5" t="s">
        <v>35</v>
      </c>
      <c r="D7" s="35">
        <v>61200</v>
      </c>
      <c r="E7" s="55"/>
      <c r="F7" s="55"/>
      <c r="G7" s="53"/>
      <c r="H7" s="23">
        <f t="shared" si="0"/>
        <v>85680</v>
      </c>
      <c r="I7" s="45"/>
      <c r="J7" s="45"/>
    </row>
    <row r="8" spans="1:10" x14ac:dyDescent="0.2">
      <c r="A8" s="46"/>
      <c r="B8" s="44"/>
      <c r="C8" s="5" t="s">
        <v>40</v>
      </c>
      <c r="D8" s="35">
        <v>68300</v>
      </c>
      <c r="E8" s="55"/>
      <c r="F8" s="55"/>
      <c r="G8" s="53"/>
      <c r="H8" s="23">
        <f t="shared" si="0"/>
        <v>95620</v>
      </c>
      <c r="I8" s="45"/>
      <c r="J8" s="45"/>
    </row>
    <row r="9" spans="1:10" x14ac:dyDescent="0.2">
      <c r="A9" s="46"/>
      <c r="B9" s="44"/>
      <c r="C9" s="5" t="s">
        <v>41</v>
      </c>
      <c r="D9" s="35">
        <v>77700</v>
      </c>
      <c r="E9" s="55"/>
      <c r="F9" s="55"/>
      <c r="G9" s="53"/>
      <c r="H9" s="23">
        <f t="shared" si="0"/>
        <v>108780</v>
      </c>
      <c r="I9" s="45"/>
      <c r="J9" s="45"/>
    </row>
    <row r="10" spans="1:10" x14ac:dyDescent="0.2">
      <c r="A10" s="46"/>
      <c r="B10" s="44"/>
      <c r="C10" s="5" t="s">
        <v>36</v>
      </c>
      <c r="D10" s="55"/>
      <c r="E10" s="35">
        <v>77900</v>
      </c>
      <c r="F10" s="35">
        <v>77900</v>
      </c>
      <c r="G10" s="53"/>
      <c r="H10" s="45"/>
      <c r="I10" s="23">
        <f>+F10+(F10*0.4)</f>
        <v>109060</v>
      </c>
      <c r="J10" s="23">
        <f>+F10+(F10*0.4)</f>
        <v>109060</v>
      </c>
    </row>
    <row r="11" spans="1:10" x14ac:dyDescent="0.2">
      <c r="A11" s="46"/>
      <c r="B11" s="44"/>
      <c r="C11" s="5" t="s">
        <v>39</v>
      </c>
      <c r="D11" s="55"/>
      <c r="E11" s="35">
        <v>90200</v>
      </c>
      <c r="F11" s="35">
        <v>90200</v>
      </c>
      <c r="G11" s="53"/>
      <c r="H11" s="45"/>
      <c r="I11" s="23">
        <f>+F11+(F11*0.4)</f>
        <v>126280</v>
      </c>
      <c r="J11" s="23">
        <f>+F11+(F11*0.4)</f>
        <v>126280</v>
      </c>
    </row>
    <row r="12" spans="1:10" x14ac:dyDescent="0.2">
      <c r="A12" s="46"/>
      <c r="B12" s="44"/>
      <c r="C12" s="5" t="s">
        <v>42</v>
      </c>
      <c r="D12" s="55"/>
      <c r="E12" s="35">
        <v>92200</v>
      </c>
      <c r="F12" s="35">
        <v>92200</v>
      </c>
      <c r="G12" s="54"/>
      <c r="H12" s="45"/>
      <c r="I12" s="23">
        <f>+F12+(F12*0.4)</f>
        <v>129080</v>
      </c>
      <c r="J12" s="23">
        <f>+F12+(F12*0.4)</f>
        <v>129080</v>
      </c>
    </row>
    <row r="13" spans="1:10" x14ac:dyDescent="0.2">
      <c r="A13" s="46"/>
      <c r="B13" s="44"/>
      <c r="C13" s="5" t="s">
        <v>121</v>
      </c>
      <c r="D13" s="55"/>
      <c r="E13" s="58"/>
      <c r="F13" s="59"/>
      <c r="G13" s="35">
        <v>141000</v>
      </c>
      <c r="H13" s="45"/>
      <c r="I13" s="48"/>
      <c r="J13" s="49"/>
    </row>
    <row r="14" spans="1:10" x14ac:dyDescent="0.2">
      <c r="A14" s="46" t="s">
        <v>31</v>
      </c>
      <c r="B14" s="47" t="s">
        <v>25</v>
      </c>
      <c r="C14" s="5" t="s">
        <v>33</v>
      </c>
      <c r="D14" s="35">
        <v>38200</v>
      </c>
      <c r="E14" s="55"/>
      <c r="F14" s="55"/>
      <c r="G14" s="52"/>
      <c r="H14" s="23">
        <f>+D14+(D14*0.4)</f>
        <v>53480</v>
      </c>
      <c r="I14" s="45"/>
      <c r="J14" s="45"/>
    </row>
    <row r="15" spans="1:10" x14ac:dyDescent="0.2">
      <c r="A15" s="44"/>
      <c r="B15" s="47"/>
      <c r="C15" s="5" t="s">
        <v>34</v>
      </c>
      <c r="D15" s="35">
        <v>43800</v>
      </c>
      <c r="E15" s="55"/>
      <c r="F15" s="55"/>
      <c r="G15" s="53"/>
      <c r="H15" s="23">
        <f t="shared" ref="H15:H18" si="1">+D15+(D15*0.4)</f>
        <v>61320</v>
      </c>
      <c r="I15" s="45"/>
      <c r="J15" s="45"/>
    </row>
    <row r="16" spans="1:10" x14ac:dyDescent="0.2">
      <c r="A16" s="44"/>
      <c r="B16" s="47"/>
      <c r="C16" s="5" t="s">
        <v>35</v>
      </c>
      <c r="D16" s="35">
        <v>49400</v>
      </c>
      <c r="E16" s="55"/>
      <c r="F16" s="55"/>
      <c r="G16" s="53"/>
      <c r="H16" s="23">
        <f t="shared" si="1"/>
        <v>69160</v>
      </c>
      <c r="I16" s="45"/>
      <c r="J16" s="45"/>
    </row>
    <row r="17" spans="1:10" x14ac:dyDescent="0.2">
      <c r="A17" s="44"/>
      <c r="B17" s="47"/>
      <c r="C17" s="5" t="s">
        <v>40</v>
      </c>
      <c r="D17" s="35">
        <v>54700</v>
      </c>
      <c r="E17" s="55"/>
      <c r="F17" s="55"/>
      <c r="G17" s="53"/>
      <c r="H17" s="23">
        <f t="shared" si="1"/>
        <v>76580</v>
      </c>
      <c r="I17" s="45"/>
      <c r="J17" s="45"/>
    </row>
    <row r="18" spans="1:10" x14ac:dyDescent="0.2">
      <c r="A18" s="44"/>
      <c r="B18" s="47"/>
      <c r="C18" s="5" t="s">
        <v>41</v>
      </c>
      <c r="D18" s="35">
        <v>63200</v>
      </c>
      <c r="E18" s="55"/>
      <c r="F18" s="55"/>
      <c r="G18" s="53"/>
      <c r="H18" s="23">
        <f t="shared" si="1"/>
        <v>88480</v>
      </c>
      <c r="I18" s="45"/>
      <c r="J18" s="45"/>
    </row>
    <row r="19" spans="1:10" x14ac:dyDescent="0.2">
      <c r="A19" s="44"/>
      <c r="B19" s="47"/>
      <c r="C19" s="5" t="s">
        <v>36</v>
      </c>
      <c r="D19" s="55"/>
      <c r="E19" s="35">
        <v>58100</v>
      </c>
      <c r="F19" s="35">
        <v>58100</v>
      </c>
      <c r="G19" s="53"/>
      <c r="H19" s="45"/>
      <c r="I19" s="23">
        <f>+F19+(F19*0.4)</f>
        <v>81340</v>
      </c>
      <c r="J19" s="23">
        <f>+F19+(F19*0.4)</f>
        <v>81340</v>
      </c>
    </row>
    <row r="20" spans="1:10" x14ac:dyDescent="0.2">
      <c r="A20" s="44"/>
      <c r="B20" s="47"/>
      <c r="C20" s="5" t="s">
        <v>39</v>
      </c>
      <c r="D20" s="55"/>
      <c r="E20" s="35">
        <v>77800</v>
      </c>
      <c r="F20" s="35">
        <v>77800</v>
      </c>
      <c r="G20" s="53"/>
      <c r="H20" s="45"/>
      <c r="I20" s="23">
        <f>+F20+(F20*0.4)</f>
        <v>108920</v>
      </c>
      <c r="J20" s="23">
        <f>+F20+(F20*0.4)</f>
        <v>108920</v>
      </c>
    </row>
    <row r="21" spans="1:10" x14ac:dyDescent="0.2">
      <c r="A21" s="44"/>
      <c r="B21" s="47"/>
      <c r="C21" s="5" t="s">
        <v>42</v>
      </c>
      <c r="D21" s="55"/>
      <c r="E21" s="35">
        <f>E20+2000</f>
        <v>79800</v>
      </c>
      <c r="F21" s="35">
        <f>F20+2000</f>
        <v>79800</v>
      </c>
      <c r="G21" s="54"/>
      <c r="H21" s="45"/>
      <c r="I21" s="23">
        <f>+F21+(F21*0.4)</f>
        <v>111720</v>
      </c>
      <c r="J21" s="23">
        <f>+F21+(F21*0.4)</f>
        <v>111720</v>
      </c>
    </row>
    <row r="22" spans="1:10" x14ac:dyDescent="0.2">
      <c r="A22" s="46" t="s">
        <v>19</v>
      </c>
      <c r="B22" s="47" t="s">
        <v>25</v>
      </c>
      <c r="C22" s="5" t="s">
        <v>33</v>
      </c>
      <c r="D22" s="30">
        <v>41300</v>
      </c>
      <c r="E22" s="44"/>
      <c r="F22" s="44"/>
      <c r="G22" s="52"/>
      <c r="H22" s="23">
        <f>+D22+(D22*0.4)</f>
        <v>57820</v>
      </c>
      <c r="I22" s="45"/>
      <c r="J22" s="45"/>
    </row>
    <row r="23" spans="1:10" x14ac:dyDescent="0.2">
      <c r="A23" s="46"/>
      <c r="B23" s="47"/>
      <c r="C23" s="5" t="s">
        <v>34</v>
      </c>
      <c r="D23" s="18">
        <v>46600</v>
      </c>
      <c r="E23" s="44"/>
      <c r="F23" s="44"/>
      <c r="G23" s="53"/>
      <c r="H23" s="23">
        <f t="shared" ref="H23:H26" si="2">+D23+(D23*0.4)</f>
        <v>65240</v>
      </c>
      <c r="I23" s="45"/>
      <c r="J23" s="45"/>
    </row>
    <row r="24" spans="1:10" x14ac:dyDescent="0.2">
      <c r="A24" s="46"/>
      <c r="B24" s="47"/>
      <c r="C24" s="5" t="s">
        <v>35</v>
      </c>
      <c r="D24" s="18">
        <v>52000</v>
      </c>
      <c r="E24" s="44"/>
      <c r="F24" s="44"/>
      <c r="G24" s="53"/>
      <c r="H24" s="23">
        <f t="shared" si="2"/>
        <v>72800</v>
      </c>
      <c r="I24" s="45"/>
      <c r="J24" s="45"/>
    </row>
    <row r="25" spans="1:10" x14ac:dyDescent="0.2">
      <c r="A25" s="46"/>
      <c r="B25" s="47"/>
      <c r="C25" s="5" t="s">
        <v>40</v>
      </c>
      <c r="D25" s="18">
        <v>57100</v>
      </c>
      <c r="E25" s="44"/>
      <c r="F25" s="44"/>
      <c r="G25" s="53"/>
      <c r="H25" s="23">
        <f t="shared" si="2"/>
        <v>79940</v>
      </c>
      <c r="I25" s="45"/>
      <c r="J25" s="45"/>
    </row>
    <row r="26" spans="1:10" x14ac:dyDescent="0.2">
      <c r="A26" s="46"/>
      <c r="B26" s="47"/>
      <c r="C26" s="5" t="s">
        <v>41</v>
      </c>
      <c r="D26" s="18">
        <v>65500</v>
      </c>
      <c r="E26" s="44"/>
      <c r="F26" s="44"/>
      <c r="G26" s="53"/>
      <c r="H26" s="23">
        <f t="shared" si="2"/>
        <v>91700</v>
      </c>
      <c r="I26" s="45"/>
      <c r="J26" s="45"/>
    </row>
    <row r="27" spans="1:10" x14ac:dyDescent="0.2">
      <c r="A27" s="46"/>
      <c r="B27" s="47"/>
      <c r="C27" s="5" t="s">
        <v>36</v>
      </c>
      <c r="D27" s="44"/>
      <c r="E27" s="18">
        <v>63600</v>
      </c>
      <c r="F27" s="18">
        <v>63600</v>
      </c>
      <c r="G27" s="53"/>
      <c r="H27" s="45"/>
      <c r="I27" s="23">
        <f>+F27+(F27*0.4)</f>
        <v>89040</v>
      </c>
      <c r="J27" s="23">
        <f>+F27+(F27*0.4)</f>
        <v>89040</v>
      </c>
    </row>
    <row r="28" spans="1:10" x14ac:dyDescent="0.2">
      <c r="A28" s="46"/>
      <c r="B28" s="47"/>
      <c r="C28" s="5" t="s">
        <v>39</v>
      </c>
      <c r="D28" s="44"/>
      <c r="E28" s="18">
        <v>82500</v>
      </c>
      <c r="F28" s="18">
        <v>82500</v>
      </c>
      <c r="G28" s="53"/>
      <c r="H28" s="45"/>
      <c r="I28" s="23">
        <f>+F28+(F28*0.4)</f>
        <v>115500</v>
      </c>
      <c r="J28" s="23">
        <f>+F28+(F28*0.4)</f>
        <v>115500</v>
      </c>
    </row>
    <row r="29" spans="1:10" x14ac:dyDescent="0.2">
      <c r="A29" s="46"/>
      <c r="B29" s="47"/>
      <c r="C29" s="5" t="s">
        <v>42</v>
      </c>
      <c r="D29" s="44"/>
      <c r="E29" s="18">
        <v>84500</v>
      </c>
      <c r="F29" s="18">
        <v>84500</v>
      </c>
      <c r="G29" s="54"/>
      <c r="H29" s="45"/>
      <c r="I29" s="23">
        <f>+F29+(F29*0.4)</f>
        <v>118300</v>
      </c>
      <c r="J29" s="23">
        <f>+F29+(F29*0.4)</f>
        <v>118300</v>
      </c>
    </row>
    <row r="30" spans="1:10" x14ac:dyDescent="0.2">
      <c r="A30" s="46"/>
      <c r="B30" s="47"/>
      <c r="C30" s="5" t="s">
        <v>121</v>
      </c>
      <c r="D30" s="44"/>
      <c r="E30" s="50"/>
      <c r="F30" s="51"/>
      <c r="G30" s="18">
        <v>142000</v>
      </c>
      <c r="H30" s="45"/>
      <c r="I30" s="48"/>
      <c r="J30" s="49"/>
    </row>
  </sheetData>
  <sheetProtection algorithmName="SHA-512" hashValue="si96ob+N7b90PQyumuDiOU2LB0soS3XcyrvHBsynXNbTbwMNoN33pgzWQfnqsF8M2oHXDBdvcSHFkv4lot6/6A==" saltValue="Ka8S37abDidRgfPVPj1GaA==" spinCount="100000" sheet="1" objects="1" scenarios="1"/>
  <mergeCells count="31">
    <mergeCell ref="D2:F2"/>
    <mergeCell ref="A1:I1"/>
    <mergeCell ref="H2:J2"/>
    <mergeCell ref="I13:J13"/>
    <mergeCell ref="G5:G12"/>
    <mergeCell ref="E13:F13"/>
    <mergeCell ref="A5:A13"/>
    <mergeCell ref="B5:B13"/>
    <mergeCell ref="A2:A4"/>
    <mergeCell ref="B2:B4"/>
    <mergeCell ref="C2:C4"/>
    <mergeCell ref="I5:J9"/>
    <mergeCell ref="E5:F9"/>
    <mergeCell ref="D10:D13"/>
    <mergeCell ref="H10:H13"/>
    <mergeCell ref="D27:D30"/>
    <mergeCell ref="I14:J18"/>
    <mergeCell ref="I22:J26"/>
    <mergeCell ref="H19:H21"/>
    <mergeCell ref="A14:A21"/>
    <mergeCell ref="B14:B21"/>
    <mergeCell ref="B22:B30"/>
    <mergeCell ref="H27:H30"/>
    <mergeCell ref="A22:A30"/>
    <mergeCell ref="I30:J30"/>
    <mergeCell ref="E30:F30"/>
    <mergeCell ref="G22:G29"/>
    <mergeCell ref="G14:G21"/>
    <mergeCell ref="E14:F18"/>
    <mergeCell ref="E22:F26"/>
    <mergeCell ref="D19:D21"/>
  </mergeCells>
  <hyperlinks>
    <hyperlink ref="A5" r:id="rId1" display="http://www.oocl.com/india/eng/localinformation/localsurcharges/default.htm" xr:uid="{00000000-0004-0000-0700-000002000000}"/>
    <hyperlink ref="A22" r:id="rId2" display="http://www.oocl.com/india/eng/localinformation/localsurcharges/Local+Surcharge+for+Mundra.htm" xr:uid="{00000000-0004-0000-0700-000003000000}"/>
    <hyperlink ref="J1" location="'IHL CITY-ICD LIST'!A1" display="HOME" xr:uid="{3B07ACC7-7F51-4D5D-8A6E-5CD7DB438F79}"/>
  </hyperlinks>
  <pageMargins left="0.7" right="0.7" top="0.75" bottom="0.75" header="0.3" footer="0.3"/>
  <pageSetup paperSize="9" scale="61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5F97A-6247-4C98-8977-BFD952E1D7A0}">
  <dimension ref="A1:I27"/>
  <sheetViews>
    <sheetView showZeros="0" view="pageBreakPreview" zoomScale="145" zoomScaleNormal="115" zoomScaleSheetLayoutView="145" workbookViewId="0">
      <selection activeCell="D6" sqref="D6"/>
    </sheetView>
  </sheetViews>
  <sheetFormatPr defaultColWidth="9.42578125" defaultRowHeight="12.75" x14ac:dyDescent="0.2"/>
  <cols>
    <col min="1" max="1" width="12.42578125" style="4" bestFit="1" customWidth="1"/>
    <col min="2" max="2" width="13.42578125" style="2" customWidth="1"/>
    <col min="3" max="3" width="18.42578125" style="2" customWidth="1"/>
    <col min="4" max="9" width="15.7109375" style="2" customWidth="1"/>
    <col min="10" max="16384" width="9.42578125" style="2"/>
  </cols>
  <sheetData>
    <row r="1" spans="1:9" ht="21" x14ac:dyDescent="0.2">
      <c r="A1" s="110" t="s">
        <v>115</v>
      </c>
      <c r="B1" s="110"/>
      <c r="C1" s="110"/>
      <c r="D1" s="110"/>
      <c r="E1" s="110"/>
      <c r="F1" s="110"/>
      <c r="G1" s="110"/>
      <c r="H1" s="110"/>
      <c r="I1" s="31" t="s">
        <v>59</v>
      </c>
    </row>
    <row r="2" spans="1:9" x14ac:dyDescent="0.2">
      <c r="A2" s="115" t="s">
        <v>11</v>
      </c>
      <c r="B2" s="115" t="s">
        <v>12</v>
      </c>
      <c r="C2" s="115" t="s">
        <v>13</v>
      </c>
      <c r="D2" s="115" t="s">
        <v>27</v>
      </c>
      <c r="E2" s="115"/>
      <c r="F2" s="115"/>
      <c r="G2" s="115" t="s">
        <v>26</v>
      </c>
      <c r="H2" s="115"/>
      <c r="I2" s="115"/>
    </row>
    <row r="3" spans="1:9" x14ac:dyDescent="0.2">
      <c r="A3" s="115"/>
      <c r="B3" s="115"/>
      <c r="C3" s="115"/>
      <c r="D3" s="21" t="s">
        <v>14</v>
      </c>
      <c r="E3" s="21" t="s">
        <v>15</v>
      </c>
      <c r="F3" s="21" t="s">
        <v>16</v>
      </c>
      <c r="G3" s="21" t="s">
        <v>14</v>
      </c>
      <c r="H3" s="21" t="s">
        <v>15</v>
      </c>
      <c r="I3" s="21" t="s">
        <v>16</v>
      </c>
    </row>
    <row r="4" spans="1:9" x14ac:dyDescent="0.2">
      <c r="A4" s="111" t="s">
        <v>17</v>
      </c>
      <c r="B4" s="112" t="s">
        <v>18</v>
      </c>
      <c r="C4" s="22" t="s">
        <v>33</v>
      </c>
      <c r="D4" s="35">
        <v>37900</v>
      </c>
      <c r="E4" s="113"/>
      <c r="F4" s="113"/>
      <c r="G4" s="23">
        <f>D4*1.4</f>
        <v>53060</v>
      </c>
      <c r="H4" s="114"/>
      <c r="I4" s="114"/>
    </row>
    <row r="5" spans="1:9" x14ac:dyDescent="0.2">
      <c r="A5" s="111"/>
      <c r="B5" s="112"/>
      <c r="C5" s="22" t="s">
        <v>34</v>
      </c>
      <c r="D5" s="35">
        <v>46300</v>
      </c>
      <c r="E5" s="113"/>
      <c r="F5" s="113"/>
      <c r="G5" s="23">
        <f>D5*1.4</f>
        <v>64819.999999999993</v>
      </c>
      <c r="H5" s="114"/>
      <c r="I5" s="114"/>
    </row>
    <row r="6" spans="1:9" x14ac:dyDescent="0.2">
      <c r="A6" s="111"/>
      <c r="B6" s="112"/>
      <c r="C6" s="22" t="s">
        <v>35</v>
      </c>
      <c r="D6" s="35">
        <v>53600</v>
      </c>
      <c r="E6" s="113"/>
      <c r="F6" s="113"/>
      <c r="G6" s="5">
        <f>D6*1.4</f>
        <v>75040</v>
      </c>
      <c r="H6" s="114"/>
      <c r="I6" s="114"/>
    </row>
    <row r="7" spans="1:9" x14ac:dyDescent="0.2">
      <c r="A7" s="111"/>
      <c r="B7" s="112"/>
      <c r="C7" s="22" t="s">
        <v>40</v>
      </c>
      <c r="D7" s="35">
        <v>60400</v>
      </c>
      <c r="E7" s="113"/>
      <c r="F7" s="113"/>
      <c r="G7" s="5">
        <f>D7*1.4</f>
        <v>84560</v>
      </c>
      <c r="H7" s="114"/>
      <c r="I7" s="114"/>
    </row>
    <row r="8" spans="1:9" x14ac:dyDescent="0.2">
      <c r="A8" s="111"/>
      <c r="B8" s="112"/>
      <c r="C8" s="22" t="s">
        <v>41</v>
      </c>
      <c r="D8" s="35">
        <v>67100</v>
      </c>
      <c r="E8" s="113"/>
      <c r="F8" s="113"/>
      <c r="G8" s="5">
        <f>D8*1.4</f>
        <v>93940</v>
      </c>
      <c r="H8" s="114"/>
      <c r="I8" s="114"/>
    </row>
    <row r="9" spans="1:9" x14ac:dyDescent="0.2">
      <c r="A9" s="111"/>
      <c r="B9" s="112"/>
      <c r="C9" s="22" t="s">
        <v>36</v>
      </c>
      <c r="D9" s="113"/>
      <c r="E9" s="35">
        <v>65600</v>
      </c>
      <c r="F9" s="35">
        <v>65600</v>
      </c>
      <c r="G9" s="114"/>
      <c r="H9" s="23">
        <f t="shared" ref="H9:I11" si="0">E9*1.4</f>
        <v>91840</v>
      </c>
      <c r="I9" s="23">
        <f t="shared" si="0"/>
        <v>91840</v>
      </c>
    </row>
    <row r="10" spans="1:9" x14ac:dyDescent="0.2">
      <c r="A10" s="111"/>
      <c r="B10" s="112"/>
      <c r="C10" s="22" t="s">
        <v>43</v>
      </c>
      <c r="D10" s="113"/>
      <c r="E10" s="35">
        <v>83400</v>
      </c>
      <c r="F10" s="35">
        <v>83400</v>
      </c>
      <c r="G10" s="114"/>
      <c r="H10" s="23">
        <f t="shared" si="0"/>
        <v>116759.99999999999</v>
      </c>
      <c r="I10" s="23">
        <f t="shared" si="0"/>
        <v>116759.99999999999</v>
      </c>
    </row>
    <row r="11" spans="1:9" x14ac:dyDescent="0.2">
      <c r="A11" s="111"/>
      <c r="B11" s="112"/>
      <c r="C11" s="22" t="s">
        <v>41</v>
      </c>
      <c r="D11" s="113"/>
      <c r="E11" s="35">
        <v>85400</v>
      </c>
      <c r="F11" s="35">
        <v>85400</v>
      </c>
      <c r="G11" s="114"/>
      <c r="H11" s="23">
        <f t="shared" si="0"/>
        <v>119559.99999999999</v>
      </c>
      <c r="I11" s="23">
        <f t="shared" si="0"/>
        <v>119559.99999999999</v>
      </c>
    </row>
    <row r="12" spans="1:9" x14ac:dyDescent="0.2">
      <c r="A12" s="46" t="s">
        <v>19</v>
      </c>
      <c r="B12" s="44" t="s">
        <v>18</v>
      </c>
      <c r="C12" s="22" t="s">
        <v>33</v>
      </c>
      <c r="D12" s="30">
        <v>36500</v>
      </c>
      <c r="E12" s="116"/>
      <c r="F12" s="116"/>
      <c r="G12" s="5">
        <f>D12*1.4</f>
        <v>51100</v>
      </c>
      <c r="H12" s="114"/>
      <c r="I12" s="114"/>
    </row>
    <row r="13" spans="1:9" x14ac:dyDescent="0.2">
      <c r="A13" s="46"/>
      <c r="B13" s="44"/>
      <c r="C13" s="22" t="s">
        <v>34</v>
      </c>
      <c r="D13" s="18">
        <v>43300</v>
      </c>
      <c r="E13" s="116"/>
      <c r="F13" s="116"/>
      <c r="G13" s="5">
        <f>D13*1.4</f>
        <v>60619.999999999993</v>
      </c>
      <c r="H13" s="114"/>
      <c r="I13" s="114"/>
    </row>
    <row r="14" spans="1:9" x14ac:dyDescent="0.2">
      <c r="A14" s="46"/>
      <c r="B14" s="44"/>
      <c r="C14" s="22" t="s">
        <v>35</v>
      </c>
      <c r="D14" s="18">
        <v>51700</v>
      </c>
      <c r="E14" s="116"/>
      <c r="F14" s="116"/>
      <c r="G14" s="5">
        <f>D14*1.4</f>
        <v>72380</v>
      </c>
      <c r="H14" s="114"/>
      <c r="I14" s="114"/>
    </row>
    <row r="15" spans="1:9" x14ac:dyDescent="0.2">
      <c r="A15" s="46"/>
      <c r="B15" s="44"/>
      <c r="C15" s="22" t="s">
        <v>40</v>
      </c>
      <c r="D15" s="18">
        <v>57500</v>
      </c>
      <c r="E15" s="116"/>
      <c r="F15" s="116"/>
      <c r="G15" s="5">
        <f>D15*1.4</f>
        <v>80500</v>
      </c>
      <c r="H15" s="114"/>
      <c r="I15" s="114"/>
    </row>
    <row r="16" spans="1:9" x14ac:dyDescent="0.2">
      <c r="A16" s="46"/>
      <c r="B16" s="44"/>
      <c r="C16" s="22" t="s">
        <v>41</v>
      </c>
      <c r="D16" s="18">
        <v>63100</v>
      </c>
      <c r="E16" s="116"/>
      <c r="F16" s="116"/>
      <c r="G16" s="24">
        <f>D16*1.4</f>
        <v>88340</v>
      </c>
      <c r="H16" s="114"/>
      <c r="I16" s="114"/>
    </row>
    <row r="17" spans="1:9" x14ac:dyDescent="0.2">
      <c r="A17" s="46"/>
      <c r="B17" s="44"/>
      <c r="C17" s="22" t="s">
        <v>36</v>
      </c>
      <c r="D17" s="116"/>
      <c r="E17" s="18">
        <v>66300</v>
      </c>
      <c r="F17" s="18">
        <v>66300</v>
      </c>
      <c r="G17" s="114"/>
      <c r="H17" s="5">
        <f t="shared" ref="H17:I19" si="1">E17*1.4</f>
        <v>92820</v>
      </c>
      <c r="I17" s="5">
        <f t="shared" si="1"/>
        <v>92820</v>
      </c>
    </row>
    <row r="18" spans="1:9" x14ac:dyDescent="0.2">
      <c r="A18" s="46"/>
      <c r="B18" s="44"/>
      <c r="C18" s="22" t="s">
        <v>43</v>
      </c>
      <c r="D18" s="116"/>
      <c r="E18" s="18">
        <v>77800</v>
      </c>
      <c r="F18" s="18">
        <v>77800</v>
      </c>
      <c r="G18" s="114"/>
      <c r="H18" s="5">
        <f t="shared" si="1"/>
        <v>108920</v>
      </c>
      <c r="I18" s="5">
        <f t="shared" si="1"/>
        <v>108920</v>
      </c>
    </row>
    <row r="19" spans="1:9" x14ac:dyDescent="0.2">
      <c r="A19" s="46"/>
      <c r="B19" s="44"/>
      <c r="C19" s="22" t="s">
        <v>41</v>
      </c>
      <c r="D19" s="116"/>
      <c r="E19" s="18">
        <v>79800</v>
      </c>
      <c r="F19" s="18">
        <v>79800</v>
      </c>
      <c r="G19" s="114"/>
      <c r="H19" s="5">
        <f t="shared" si="1"/>
        <v>111720</v>
      </c>
      <c r="I19" s="5">
        <f t="shared" si="1"/>
        <v>111720</v>
      </c>
    </row>
    <row r="20" spans="1:9" x14ac:dyDescent="0.2">
      <c r="A20" s="46" t="s">
        <v>31</v>
      </c>
      <c r="B20" s="44" t="s">
        <v>18</v>
      </c>
      <c r="C20" s="22" t="s">
        <v>33</v>
      </c>
      <c r="D20" s="35">
        <v>33130</v>
      </c>
      <c r="E20" s="113"/>
      <c r="F20" s="113"/>
      <c r="G20" s="5">
        <f>D20*1.4</f>
        <v>46382</v>
      </c>
      <c r="H20" s="114">
        <f>+E20+(E20*0.4)</f>
        <v>0</v>
      </c>
      <c r="I20" s="114"/>
    </row>
    <row r="21" spans="1:9" x14ac:dyDescent="0.2">
      <c r="A21" s="44"/>
      <c r="B21" s="44"/>
      <c r="C21" s="22" t="s">
        <v>34</v>
      </c>
      <c r="D21" s="35">
        <v>41500</v>
      </c>
      <c r="E21" s="113"/>
      <c r="F21" s="113"/>
      <c r="G21" s="5">
        <f>D21*1.4</f>
        <v>58099.999999999993</v>
      </c>
      <c r="H21" s="114"/>
      <c r="I21" s="114"/>
    </row>
    <row r="22" spans="1:9" x14ac:dyDescent="0.2">
      <c r="A22" s="44"/>
      <c r="B22" s="44"/>
      <c r="C22" s="22" t="s">
        <v>35</v>
      </c>
      <c r="D22" s="35">
        <v>50400</v>
      </c>
      <c r="E22" s="113"/>
      <c r="F22" s="113"/>
      <c r="G22" s="5">
        <f>D22*1.4</f>
        <v>70560</v>
      </c>
      <c r="H22" s="114"/>
      <c r="I22" s="114"/>
    </row>
    <row r="23" spans="1:9" x14ac:dyDescent="0.2">
      <c r="A23" s="44"/>
      <c r="B23" s="44"/>
      <c r="C23" s="22" t="s">
        <v>40</v>
      </c>
      <c r="D23" s="35">
        <v>55100</v>
      </c>
      <c r="E23" s="113"/>
      <c r="F23" s="113"/>
      <c r="G23" s="5">
        <f>D23*1.4</f>
        <v>77140</v>
      </c>
      <c r="H23" s="114"/>
      <c r="I23" s="114"/>
    </row>
    <row r="24" spans="1:9" x14ac:dyDescent="0.2">
      <c r="A24" s="44"/>
      <c r="B24" s="44"/>
      <c r="C24" s="22" t="s">
        <v>41</v>
      </c>
      <c r="D24" s="35">
        <v>61300</v>
      </c>
      <c r="E24" s="113"/>
      <c r="F24" s="113"/>
      <c r="G24" s="5">
        <f>D24*1.4</f>
        <v>85820</v>
      </c>
      <c r="H24" s="114"/>
      <c r="I24" s="114"/>
    </row>
    <row r="25" spans="1:9" x14ac:dyDescent="0.2">
      <c r="A25" s="44"/>
      <c r="B25" s="44"/>
      <c r="C25" s="22" t="s">
        <v>36</v>
      </c>
      <c r="D25" s="113"/>
      <c r="E25" s="35">
        <v>59765</v>
      </c>
      <c r="F25" s="35">
        <v>59765</v>
      </c>
      <c r="G25" s="114"/>
      <c r="H25" s="5">
        <f t="shared" ref="H25:I27" si="2">E25*1.4</f>
        <v>83671</v>
      </c>
      <c r="I25" s="5">
        <f t="shared" si="2"/>
        <v>83671</v>
      </c>
    </row>
    <row r="26" spans="1:9" x14ac:dyDescent="0.2">
      <c r="A26" s="44"/>
      <c r="B26" s="44"/>
      <c r="C26" s="22" t="s">
        <v>43</v>
      </c>
      <c r="D26" s="113"/>
      <c r="E26" s="35">
        <v>73915</v>
      </c>
      <c r="F26" s="35">
        <v>73915</v>
      </c>
      <c r="G26" s="114"/>
      <c r="H26" s="5">
        <f t="shared" si="2"/>
        <v>103481</v>
      </c>
      <c r="I26" s="5">
        <f t="shared" si="2"/>
        <v>103481</v>
      </c>
    </row>
    <row r="27" spans="1:9" x14ac:dyDescent="0.2">
      <c r="A27" s="44"/>
      <c r="B27" s="44"/>
      <c r="C27" s="22" t="s">
        <v>41</v>
      </c>
      <c r="D27" s="113"/>
      <c r="E27" s="35">
        <v>75915</v>
      </c>
      <c r="F27" s="35">
        <v>75915</v>
      </c>
      <c r="G27" s="114"/>
      <c r="H27" s="5">
        <f t="shared" si="2"/>
        <v>106281</v>
      </c>
      <c r="I27" s="5">
        <f t="shared" si="2"/>
        <v>106281</v>
      </c>
    </row>
  </sheetData>
  <sheetProtection algorithmName="SHA-512" hashValue="HxA3Hkt5/BpgY+xWHj7/dLxij4HOA1mbXMXWt7LBXxa+O50+poYkVESphabHcTaYu3Tt/fhZSRlzzg0Myjl5JA==" saltValue="+25VRHq5k37DDD2DBWghxQ==" spinCount="100000" sheet="1" objects="1" scenarios="1"/>
  <mergeCells count="24">
    <mergeCell ref="A20:A27"/>
    <mergeCell ref="B20:B27"/>
    <mergeCell ref="E20:F24"/>
    <mergeCell ref="H20:I24"/>
    <mergeCell ref="D25:D27"/>
    <mergeCell ref="G25:G27"/>
    <mergeCell ref="A12:A19"/>
    <mergeCell ref="B12:B19"/>
    <mergeCell ref="E12:F16"/>
    <mergeCell ref="H12:I16"/>
    <mergeCell ref="D9:D11"/>
    <mergeCell ref="G9:G11"/>
    <mergeCell ref="D17:D19"/>
    <mergeCell ref="G17:G19"/>
    <mergeCell ref="A1:H1"/>
    <mergeCell ref="A4:A11"/>
    <mergeCell ref="B4:B11"/>
    <mergeCell ref="E4:F8"/>
    <mergeCell ref="H4:I8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2A8F8C53-C69E-486A-BB2A-B443B4E3121C}"/>
    <hyperlink ref="A12" r:id="rId2" display="http://www.oocl.com/india/eng/localinformation/localsurcharges/Local+Surcharge+for+Mundra.htm" xr:uid="{A8756958-4BD8-4DD0-A787-BB61C6EC1586}"/>
    <hyperlink ref="I1" location="'IHL CITY-ICD LIST'!A1" display="HOME" xr:uid="{02962C14-A8F8-4C3E-A06F-5722BD8BC0AA}"/>
  </hyperlinks>
  <pageMargins left="0.75" right="0.75" top="1" bottom="1" header="0.5" footer="0.5"/>
  <pageSetup paperSize="9" scale="58" orientation="portrait" r:id="rId3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03DE8-B296-44F8-AA1B-0D6659B310D8}">
  <dimension ref="A1:I19"/>
  <sheetViews>
    <sheetView view="pageBreakPreview" zoomScale="145" zoomScaleNormal="130" zoomScaleSheetLayoutView="145" workbookViewId="0">
      <selection activeCell="D4" sqref="D4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6.42578125" customWidth="1"/>
    <col min="4" max="9" width="15.7109375" customWidth="1"/>
  </cols>
  <sheetData>
    <row r="1" spans="1:9" ht="21" x14ac:dyDescent="0.2">
      <c r="A1" s="57" t="s">
        <v>126</v>
      </c>
      <c r="B1" s="57"/>
      <c r="C1" s="57"/>
      <c r="D1" s="57"/>
      <c r="E1" s="57"/>
      <c r="F1" s="57"/>
      <c r="G1" s="57"/>
      <c r="H1" s="57"/>
      <c r="I1" s="31" t="s">
        <v>59</v>
      </c>
    </row>
    <row r="2" spans="1:9" x14ac:dyDescent="0.2">
      <c r="A2" s="56" t="s">
        <v>11</v>
      </c>
      <c r="B2" s="56" t="s">
        <v>12</v>
      </c>
      <c r="C2" s="56" t="s">
        <v>13</v>
      </c>
      <c r="D2" s="56" t="s">
        <v>27</v>
      </c>
      <c r="E2" s="56"/>
      <c r="F2" s="56"/>
      <c r="G2" s="56" t="s">
        <v>26</v>
      </c>
      <c r="H2" s="56"/>
      <c r="I2" s="56"/>
    </row>
    <row r="3" spans="1:9" x14ac:dyDescent="0.2">
      <c r="A3" s="56"/>
      <c r="B3" s="56"/>
      <c r="C3" s="56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46" t="s">
        <v>19</v>
      </c>
      <c r="B4" s="44" t="s">
        <v>18</v>
      </c>
      <c r="C4" s="5" t="s">
        <v>33</v>
      </c>
      <c r="D4" s="18">
        <v>40800</v>
      </c>
      <c r="E4" s="44"/>
      <c r="F4" s="44"/>
      <c r="G4" s="27">
        <f>+D4+(D4*0.4)</f>
        <v>57120</v>
      </c>
      <c r="H4" s="44"/>
      <c r="I4" s="44"/>
    </row>
    <row r="5" spans="1:9" x14ac:dyDescent="0.2">
      <c r="A5" s="46"/>
      <c r="B5" s="44"/>
      <c r="C5" s="5" t="s">
        <v>34</v>
      </c>
      <c r="D5" s="18">
        <v>47000</v>
      </c>
      <c r="E5" s="44"/>
      <c r="F5" s="44"/>
      <c r="G5" s="27">
        <f>+D5+(D5*0.4)</f>
        <v>65800</v>
      </c>
      <c r="H5" s="44"/>
      <c r="I5" s="44"/>
    </row>
    <row r="6" spans="1:9" x14ac:dyDescent="0.2">
      <c r="A6" s="46"/>
      <c r="B6" s="44"/>
      <c r="C6" s="5" t="s">
        <v>35</v>
      </c>
      <c r="D6" s="18">
        <v>53200</v>
      </c>
      <c r="E6" s="44"/>
      <c r="F6" s="44"/>
      <c r="G6" s="27">
        <f>+D6+(D6*0.4)</f>
        <v>74480</v>
      </c>
      <c r="H6" s="44"/>
      <c r="I6" s="44"/>
    </row>
    <row r="7" spans="1:9" x14ac:dyDescent="0.2">
      <c r="A7" s="46"/>
      <c r="B7" s="44"/>
      <c r="C7" s="5" t="s">
        <v>40</v>
      </c>
      <c r="D7" s="18">
        <v>57500</v>
      </c>
      <c r="E7" s="44"/>
      <c r="F7" s="44"/>
      <c r="G7" s="27">
        <f>+D7+(D7*0.4)</f>
        <v>80500</v>
      </c>
      <c r="H7" s="44"/>
      <c r="I7" s="44"/>
    </row>
    <row r="8" spans="1:9" x14ac:dyDescent="0.2">
      <c r="A8" s="46"/>
      <c r="B8" s="44"/>
      <c r="C8" s="5" t="s">
        <v>41</v>
      </c>
      <c r="D8" s="18">
        <v>62000</v>
      </c>
      <c r="E8" s="44"/>
      <c r="F8" s="44"/>
      <c r="G8" s="27">
        <f t="shared" ref="G8:G16" si="0">+D8+(D8*0.4)</f>
        <v>86800</v>
      </c>
      <c r="H8" s="44"/>
      <c r="I8" s="44"/>
    </row>
    <row r="9" spans="1:9" x14ac:dyDescent="0.2">
      <c r="A9" s="46"/>
      <c r="B9" s="44"/>
      <c r="C9" s="5" t="s">
        <v>36</v>
      </c>
      <c r="D9" s="44"/>
      <c r="E9" s="18">
        <v>69800</v>
      </c>
      <c r="F9" s="18">
        <v>69800</v>
      </c>
      <c r="G9" s="27"/>
      <c r="H9" s="27">
        <f t="shared" ref="H9:I11" si="1">+E9+(E9*0.4)</f>
        <v>97720</v>
      </c>
      <c r="I9" s="27">
        <f t="shared" si="1"/>
        <v>97720</v>
      </c>
    </row>
    <row r="10" spans="1:9" x14ac:dyDescent="0.2">
      <c r="A10" s="46"/>
      <c r="B10" s="44"/>
      <c r="C10" s="5" t="s">
        <v>39</v>
      </c>
      <c r="D10" s="44"/>
      <c r="E10" s="18">
        <v>80600</v>
      </c>
      <c r="F10" s="18">
        <v>80600</v>
      </c>
      <c r="G10" s="27"/>
      <c r="H10" s="27">
        <f t="shared" si="1"/>
        <v>112840</v>
      </c>
      <c r="I10" s="27">
        <f t="shared" si="1"/>
        <v>112840</v>
      </c>
    </row>
    <row r="11" spans="1:9" x14ac:dyDescent="0.2">
      <c r="A11" s="46"/>
      <c r="B11" s="44"/>
      <c r="C11" s="5" t="s">
        <v>42</v>
      </c>
      <c r="D11" s="44"/>
      <c r="E11" s="18">
        <v>82600</v>
      </c>
      <c r="F11" s="18">
        <v>82600</v>
      </c>
      <c r="G11" s="27"/>
      <c r="H11" s="27">
        <f t="shared" si="1"/>
        <v>115640</v>
      </c>
      <c r="I11" s="27">
        <f t="shared" si="1"/>
        <v>115640</v>
      </c>
    </row>
    <row r="12" spans="1:9" x14ac:dyDescent="0.2">
      <c r="A12" s="46" t="s">
        <v>31</v>
      </c>
      <c r="B12" s="44" t="s">
        <v>18</v>
      </c>
      <c r="C12" s="5" t="s">
        <v>33</v>
      </c>
      <c r="D12" s="35">
        <v>36500</v>
      </c>
      <c r="E12" s="55"/>
      <c r="F12" s="55"/>
      <c r="G12" s="27">
        <f t="shared" si="0"/>
        <v>51100</v>
      </c>
      <c r="H12" s="44"/>
      <c r="I12" s="44"/>
    </row>
    <row r="13" spans="1:9" x14ac:dyDescent="0.2">
      <c r="A13" s="44"/>
      <c r="B13" s="44"/>
      <c r="C13" s="5" t="s">
        <v>34</v>
      </c>
      <c r="D13" s="35">
        <v>42700</v>
      </c>
      <c r="E13" s="55"/>
      <c r="F13" s="55"/>
      <c r="G13" s="27">
        <f t="shared" si="0"/>
        <v>59780</v>
      </c>
      <c r="H13" s="44"/>
      <c r="I13" s="44"/>
    </row>
    <row r="14" spans="1:9" x14ac:dyDescent="0.2">
      <c r="A14" s="44"/>
      <c r="B14" s="44"/>
      <c r="C14" s="5" t="s">
        <v>35</v>
      </c>
      <c r="D14" s="35">
        <v>48900</v>
      </c>
      <c r="E14" s="55"/>
      <c r="F14" s="55"/>
      <c r="G14" s="27">
        <f t="shared" si="0"/>
        <v>68460</v>
      </c>
      <c r="H14" s="44"/>
      <c r="I14" s="44"/>
    </row>
    <row r="15" spans="1:9" x14ac:dyDescent="0.2">
      <c r="A15" s="44"/>
      <c r="B15" s="44"/>
      <c r="C15" s="5" t="s">
        <v>40</v>
      </c>
      <c r="D15" s="35">
        <v>53100</v>
      </c>
      <c r="E15" s="55"/>
      <c r="F15" s="55"/>
      <c r="G15" s="27">
        <f t="shared" si="0"/>
        <v>74340</v>
      </c>
      <c r="H15" s="44"/>
      <c r="I15" s="44"/>
    </row>
    <row r="16" spans="1:9" x14ac:dyDescent="0.2">
      <c r="A16" s="44"/>
      <c r="B16" s="44"/>
      <c r="C16" s="5" t="s">
        <v>41</v>
      </c>
      <c r="D16" s="35">
        <v>58100</v>
      </c>
      <c r="E16" s="55"/>
      <c r="F16" s="55"/>
      <c r="G16" s="27">
        <f t="shared" si="0"/>
        <v>81340</v>
      </c>
      <c r="H16" s="44"/>
      <c r="I16" s="44"/>
    </row>
    <row r="17" spans="1:9" x14ac:dyDescent="0.2">
      <c r="A17" s="44"/>
      <c r="B17" s="44"/>
      <c r="C17" s="5" t="s">
        <v>36</v>
      </c>
      <c r="D17" s="55"/>
      <c r="E17" s="35">
        <v>62500</v>
      </c>
      <c r="F17" s="35">
        <v>62500</v>
      </c>
      <c r="G17" s="60"/>
      <c r="H17" s="27">
        <f t="shared" ref="H17:I19" si="2">+E17+(E17*0.4)</f>
        <v>87500</v>
      </c>
      <c r="I17" s="27">
        <f t="shared" si="2"/>
        <v>87500</v>
      </c>
    </row>
    <row r="18" spans="1:9" x14ac:dyDescent="0.2">
      <c r="A18" s="44"/>
      <c r="B18" s="44"/>
      <c r="C18" s="5" t="s">
        <v>39</v>
      </c>
      <c r="D18" s="55"/>
      <c r="E18" s="35">
        <v>73400</v>
      </c>
      <c r="F18" s="35">
        <v>73400</v>
      </c>
      <c r="G18" s="60"/>
      <c r="H18" s="27">
        <f t="shared" si="2"/>
        <v>102760</v>
      </c>
      <c r="I18" s="27">
        <f t="shared" si="2"/>
        <v>102760</v>
      </c>
    </row>
    <row r="19" spans="1:9" x14ac:dyDescent="0.2">
      <c r="A19" s="44"/>
      <c r="B19" s="44"/>
      <c r="C19" s="5" t="s">
        <v>42</v>
      </c>
      <c r="D19" s="55"/>
      <c r="E19" s="35">
        <v>75400</v>
      </c>
      <c r="F19" s="35">
        <v>75400</v>
      </c>
      <c r="G19" s="60"/>
      <c r="H19" s="27">
        <f t="shared" si="2"/>
        <v>105560</v>
      </c>
      <c r="I19" s="27">
        <f t="shared" si="2"/>
        <v>105560</v>
      </c>
    </row>
  </sheetData>
  <sheetProtection algorithmName="SHA-512" hashValue="tiuTthaAJK0RMy8Bd3eYW7dnfQqFNteVKfXKT7/nStb/0EfI104vPtDKdyVxTuvb2ySY+VA77Z1vneBpUbM/6g==" saltValue="rzsENCf8nBnnlx4EZ9LDcQ==" spinCount="100000" sheet="1" objects="1" scenarios="1"/>
  <mergeCells count="17">
    <mergeCell ref="A1:H1"/>
    <mergeCell ref="A2:A3"/>
    <mergeCell ref="B2:B3"/>
    <mergeCell ref="C2:C3"/>
    <mergeCell ref="D2:F2"/>
    <mergeCell ref="G2:I2"/>
    <mergeCell ref="G17:G19"/>
    <mergeCell ref="A4:A11"/>
    <mergeCell ref="B4:B11"/>
    <mergeCell ref="E4:F8"/>
    <mergeCell ref="H4:I8"/>
    <mergeCell ref="D9:D11"/>
    <mergeCell ref="A12:A19"/>
    <mergeCell ref="B12:B19"/>
    <mergeCell ref="E12:F16"/>
    <mergeCell ref="H12:I16"/>
    <mergeCell ref="D17:D19"/>
  </mergeCells>
  <hyperlinks>
    <hyperlink ref="A4" r:id="rId1" display="http://www.oocl.com/india/eng/localinformation/localsurcharges/Local+Surcharge+for+Mundra.htm" xr:uid="{4B30A43A-9142-4671-8129-2BB6D718FFC9}"/>
    <hyperlink ref="I1" location="'IHL CITY-ICD LIST'!A1" display="HOME" xr:uid="{21638AC2-5901-43DE-A04E-FD50935EE6B4}"/>
  </hyperlinks>
  <pageMargins left="0.7" right="0.7" top="0.75" bottom="0.75" header="0.3" footer="0.3"/>
  <pageSetup paperSize="9" scale="54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F52DE-9034-4948-8C1F-28DC8E88D253}">
  <dimension ref="A1:I19"/>
  <sheetViews>
    <sheetView view="pageBreakPreview" zoomScale="145" zoomScaleNormal="130" zoomScaleSheetLayoutView="145" workbookViewId="0">
      <selection activeCell="I1" sqref="I1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6.42578125" customWidth="1"/>
    <col min="4" max="9" width="15.7109375" customWidth="1"/>
  </cols>
  <sheetData>
    <row r="1" spans="1:9" ht="21" x14ac:dyDescent="0.2">
      <c r="A1" s="57" t="s">
        <v>127</v>
      </c>
      <c r="B1" s="57"/>
      <c r="C1" s="57"/>
      <c r="D1" s="57"/>
      <c r="E1" s="57"/>
      <c r="F1" s="57"/>
      <c r="G1" s="57"/>
      <c r="H1" s="57"/>
      <c r="I1" s="31" t="s">
        <v>59</v>
      </c>
    </row>
    <row r="2" spans="1:9" x14ac:dyDescent="0.2">
      <c r="A2" s="56" t="s">
        <v>11</v>
      </c>
      <c r="B2" s="56" t="s">
        <v>12</v>
      </c>
      <c r="C2" s="56" t="s">
        <v>13</v>
      </c>
      <c r="D2" s="56" t="s">
        <v>27</v>
      </c>
      <c r="E2" s="56"/>
      <c r="F2" s="56"/>
      <c r="G2" s="56" t="s">
        <v>26</v>
      </c>
      <c r="H2" s="56"/>
      <c r="I2" s="56"/>
    </row>
    <row r="3" spans="1:9" x14ac:dyDescent="0.2">
      <c r="A3" s="56"/>
      <c r="B3" s="56"/>
      <c r="C3" s="56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46" t="s">
        <v>19</v>
      </c>
      <c r="B4" s="44" t="s">
        <v>18</v>
      </c>
      <c r="C4" s="5" t="s">
        <v>33</v>
      </c>
      <c r="D4" s="18">
        <v>34600</v>
      </c>
      <c r="E4" s="44"/>
      <c r="F4" s="44"/>
      <c r="G4" s="27">
        <f>+D4+(D4*0.4)</f>
        <v>48440</v>
      </c>
      <c r="H4" s="44"/>
      <c r="I4" s="44"/>
    </row>
    <row r="5" spans="1:9" x14ac:dyDescent="0.2">
      <c r="A5" s="46"/>
      <c r="B5" s="44"/>
      <c r="C5" s="5" t="s">
        <v>34</v>
      </c>
      <c r="D5" s="18">
        <v>40000</v>
      </c>
      <c r="E5" s="44"/>
      <c r="F5" s="44"/>
      <c r="G5" s="27">
        <f>+D5+(D5*0.4)</f>
        <v>56000</v>
      </c>
      <c r="H5" s="44"/>
      <c r="I5" s="44"/>
    </row>
    <row r="6" spans="1:9" x14ac:dyDescent="0.2">
      <c r="A6" s="46"/>
      <c r="B6" s="44"/>
      <c r="C6" s="5" t="s">
        <v>35</v>
      </c>
      <c r="D6" s="18">
        <v>46500</v>
      </c>
      <c r="E6" s="44"/>
      <c r="F6" s="44"/>
      <c r="G6" s="27">
        <f>+D6+(D6*0.4)</f>
        <v>65100</v>
      </c>
      <c r="H6" s="44"/>
      <c r="I6" s="44"/>
    </row>
    <row r="7" spans="1:9" x14ac:dyDescent="0.2">
      <c r="A7" s="46"/>
      <c r="B7" s="44"/>
      <c r="C7" s="5" t="s">
        <v>40</v>
      </c>
      <c r="D7" s="18">
        <v>51100</v>
      </c>
      <c r="E7" s="44"/>
      <c r="F7" s="44"/>
      <c r="G7" s="27">
        <f>+D7+(D7*0.4)</f>
        <v>71540</v>
      </c>
      <c r="H7" s="44"/>
      <c r="I7" s="44"/>
    </row>
    <row r="8" spans="1:9" x14ac:dyDescent="0.2">
      <c r="A8" s="46"/>
      <c r="B8" s="44"/>
      <c r="C8" s="5" t="s">
        <v>41</v>
      </c>
      <c r="D8" s="18">
        <v>54600</v>
      </c>
      <c r="E8" s="44"/>
      <c r="F8" s="44"/>
      <c r="G8" s="27">
        <f t="shared" ref="G8:G16" si="0">+D8+(D8*0.4)</f>
        <v>76440</v>
      </c>
      <c r="H8" s="44"/>
      <c r="I8" s="44"/>
    </row>
    <row r="9" spans="1:9" x14ac:dyDescent="0.2">
      <c r="A9" s="46"/>
      <c r="B9" s="44"/>
      <c r="C9" s="5" t="s">
        <v>36</v>
      </c>
      <c r="D9" s="44"/>
      <c r="E9" s="18">
        <v>56100</v>
      </c>
      <c r="F9" s="18">
        <v>56100</v>
      </c>
      <c r="G9" s="27"/>
      <c r="H9" s="27">
        <f t="shared" ref="H9:I11" si="1">+E9+(E9*0.4)</f>
        <v>78540</v>
      </c>
      <c r="I9" s="27">
        <f t="shared" si="1"/>
        <v>78540</v>
      </c>
    </row>
    <row r="10" spans="1:9" x14ac:dyDescent="0.2">
      <c r="A10" s="46"/>
      <c r="B10" s="44"/>
      <c r="C10" s="5" t="s">
        <v>39</v>
      </c>
      <c r="D10" s="44"/>
      <c r="E10" s="18">
        <v>70100</v>
      </c>
      <c r="F10" s="18">
        <v>70100</v>
      </c>
      <c r="G10" s="27"/>
      <c r="H10" s="27">
        <f t="shared" si="1"/>
        <v>98140</v>
      </c>
      <c r="I10" s="27">
        <f t="shared" si="1"/>
        <v>98140</v>
      </c>
    </row>
    <row r="11" spans="1:9" x14ac:dyDescent="0.2">
      <c r="A11" s="46"/>
      <c r="B11" s="44"/>
      <c r="C11" s="5" t="s">
        <v>42</v>
      </c>
      <c r="D11" s="44"/>
      <c r="E11" s="18">
        <v>72100</v>
      </c>
      <c r="F11" s="18">
        <v>72100</v>
      </c>
      <c r="G11" s="27"/>
      <c r="H11" s="27">
        <f t="shared" si="1"/>
        <v>100940</v>
      </c>
      <c r="I11" s="27">
        <f t="shared" si="1"/>
        <v>100940</v>
      </c>
    </row>
    <row r="12" spans="1:9" x14ac:dyDescent="0.2">
      <c r="A12" s="46" t="s">
        <v>31</v>
      </c>
      <c r="B12" s="44" t="s">
        <v>18</v>
      </c>
      <c r="C12" s="5" t="s">
        <v>33</v>
      </c>
      <c r="D12" s="35">
        <v>31600</v>
      </c>
      <c r="E12" s="55"/>
      <c r="F12" s="55"/>
      <c r="G12" s="27">
        <f t="shared" si="0"/>
        <v>44240</v>
      </c>
      <c r="H12" s="44"/>
      <c r="I12" s="44"/>
    </row>
    <row r="13" spans="1:9" x14ac:dyDescent="0.2">
      <c r="A13" s="44"/>
      <c r="B13" s="44"/>
      <c r="C13" s="5" t="s">
        <v>34</v>
      </c>
      <c r="D13" s="35">
        <v>37000</v>
      </c>
      <c r="E13" s="55"/>
      <c r="F13" s="55"/>
      <c r="G13" s="27">
        <f t="shared" si="0"/>
        <v>51800</v>
      </c>
      <c r="H13" s="44"/>
      <c r="I13" s="44"/>
    </row>
    <row r="14" spans="1:9" x14ac:dyDescent="0.2">
      <c r="A14" s="44"/>
      <c r="B14" s="44"/>
      <c r="C14" s="5" t="s">
        <v>35</v>
      </c>
      <c r="D14" s="35">
        <v>42500</v>
      </c>
      <c r="E14" s="55"/>
      <c r="F14" s="55"/>
      <c r="G14" s="27">
        <f t="shared" si="0"/>
        <v>59500</v>
      </c>
      <c r="H14" s="44"/>
      <c r="I14" s="44"/>
    </row>
    <row r="15" spans="1:9" x14ac:dyDescent="0.2">
      <c r="A15" s="44"/>
      <c r="B15" s="44"/>
      <c r="C15" s="5" t="s">
        <v>40</v>
      </c>
      <c r="D15" s="35">
        <v>47100</v>
      </c>
      <c r="E15" s="55"/>
      <c r="F15" s="55"/>
      <c r="G15" s="27">
        <f t="shared" si="0"/>
        <v>65940</v>
      </c>
      <c r="H15" s="44"/>
      <c r="I15" s="44"/>
    </row>
    <row r="16" spans="1:9" x14ac:dyDescent="0.2">
      <c r="A16" s="44"/>
      <c r="B16" s="44"/>
      <c r="C16" s="5" t="s">
        <v>41</v>
      </c>
      <c r="D16" s="35">
        <v>51600</v>
      </c>
      <c r="E16" s="55"/>
      <c r="F16" s="55"/>
      <c r="G16" s="27">
        <f t="shared" si="0"/>
        <v>72240</v>
      </c>
      <c r="H16" s="44"/>
      <c r="I16" s="44"/>
    </row>
    <row r="17" spans="1:9" x14ac:dyDescent="0.2">
      <c r="A17" s="44"/>
      <c r="B17" s="44"/>
      <c r="C17" s="5" t="s">
        <v>36</v>
      </c>
      <c r="D17" s="55"/>
      <c r="E17" s="35">
        <v>50200</v>
      </c>
      <c r="F17" s="35">
        <v>50200</v>
      </c>
      <c r="G17" s="60"/>
      <c r="H17" s="27">
        <f t="shared" ref="H17:I19" si="2">+E17+(E17*0.4)</f>
        <v>70280</v>
      </c>
      <c r="I17" s="27">
        <f t="shared" si="2"/>
        <v>70280</v>
      </c>
    </row>
    <row r="18" spans="1:9" x14ac:dyDescent="0.2">
      <c r="A18" s="44"/>
      <c r="B18" s="44"/>
      <c r="C18" s="5" t="s">
        <v>39</v>
      </c>
      <c r="D18" s="55"/>
      <c r="E18" s="35">
        <v>64200</v>
      </c>
      <c r="F18" s="35">
        <v>64200</v>
      </c>
      <c r="G18" s="60"/>
      <c r="H18" s="27">
        <f t="shared" si="2"/>
        <v>89880</v>
      </c>
      <c r="I18" s="27">
        <f t="shared" si="2"/>
        <v>89880</v>
      </c>
    </row>
    <row r="19" spans="1:9" x14ac:dyDescent="0.2">
      <c r="A19" s="44"/>
      <c r="B19" s="44"/>
      <c r="C19" s="5" t="s">
        <v>42</v>
      </c>
      <c r="D19" s="55"/>
      <c r="E19" s="35">
        <v>66200</v>
      </c>
      <c r="F19" s="35">
        <v>66200</v>
      </c>
      <c r="G19" s="60"/>
      <c r="H19" s="27">
        <f t="shared" si="2"/>
        <v>92680</v>
      </c>
      <c r="I19" s="27">
        <f t="shared" si="2"/>
        <v>92680</v>
      </c>
    </row>
  </sheetData>
  <sheetProtection algorithmName="SHA-512" hashValue="heKhYfs29LbNPZy23Ei9+GGNCZ8Yr/Urz6nUe64UIljt5ia+NU2lqU3JiCVGZe9K24pT12fHel3OJIYTp59bqA==" saltValue="douWl1pliPhrR0HOt7JYgQ==" spinCount="100000" sheet="1" objects="1" scenarios="1"/>
  <mergeCells count="17">
    <mergeCell ref="A1:H1"/>
    <mergeCell ref="A2:A3"/>
    <mergeCell ref="B2:B3"/>
    <mergeCell ref="C2:C3"/>
    <mergeCell ref="D2:F2"/>
    <mergeCell ref="G2:I2"/>
    <mergeCell ref="G17:G19"/>
    <mergeCell ref="A4:A11"/>
    <mergeCell ref="B4:B11"/>
    <mergeCell ref="E4:F8"/>
    <mergeCell ref="H4:I8"/>
    <mergeCell ref="D9:D11"/>
    <mergeCell ref="A12:A19"/>
    <mergeCell ref="B12:B19"/>
    <mergeCell ref="E12:F16"/>
    <mergeCell ref="H12:I16"/>
    <mergeCell ref="D17:D19"/>
  </mergeCells>
  <hyperlinks>
    <hyperlink ref="A4" r:id="rId1" display="http://www.oocl.com/india/eng/localinformation/localsurcharges/Local+Surcharge+for+Mundra.htm" xr:uid="{C973D4CD-8B67-4EC3-AEC2-9A599530AFBE}"/>
    <hyperlink ref="I1" location="'IHL CITY-ICD LIST'!A1" display="HOME" xr:uid="{83E230AF-26AC-47D9-A297-96A6936B2F52}"/>
  </hyperlinks>
  <pageMargins left="0.7" right="0.7" top="0.75" bottom="0.75" header="0.3" footer="0.3"/>
  <pageSetup paperSize="9" scale="54"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47E2B-A220-48E0-A969-27C9A0B696BD}">
  <dimension ref="A1:J13"/>
  <sheetViews>
    <sheetView view="pageBreakPreview" zoomScale="145" zoomScaleNormal="130" zoomScaleSheetLayoutView="145" workbookViewId="0">
      <selection activeCell="J1" sqref="J1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5.42578125" bestFit="1" customWidth="1"/>
    <col min="4" max="10" width="15.7109375" customWidth="1"/>
  </cols>
  <sheetData>
    <row r="1" spans="1:10" ht="21" x14ac:dyDescent="0.2">
      <c r="A1" s="57" t="s">
        <v>136</v>
      </c>
      <c r="B1" s="57"/>
      <c r="C1" s="57"/>
      <c r="D1" s="57"/>
      <c r="E1" s="57"/>
      <c r="F1" s="57"/>
      <c r="G1" s="57"/>
      <c r="H1" s="57"/>
      <c r="I1" s="57"/>
      <c r="J1" s="31" t="s">
        <v>59</v>
      </c>
    </row>
    <row r="2" spans="1:10" x14ac:dyDescent="0.2">
      <c r="A2" s="56" t="s">
        <v>11</v>
      </c>
      <c r="B2" s="56" t="s">
        <v>12</v>
      </c>
      <c r="C2" s="56" t="s">
        <v>13</v>
      </c>
      <c r="D2" s="56" t="s">
        <v>27</v>
      </c>
      <c r="E2" s="56"/>
      <c r="F2" s="56"/>
      <c r="G2" s="25" t="s">
        <v>119</v>
      </c>
      <c r="H2" s="56" t="s">
        <v>26</v>
      </c>
      <c r="I2" s="56"/>
      <c r="J2" s="56"/>
    </row>
    <row r="3" spans="1:10" x14ac:dyDescent="0.2">
      <c r="A3" s="56"/>
      <c r="B3" s="56"/>
      <c r="C3" s="56"/>
      <c r="D3" s="25" t="s">
        <v>14</v>
      </c>
      <c r="E3" s="25" t="s">
        <v>15</v>
      </c>
      <c r="F3" s="26" t="s">
        <v>20</v>
      </c>
      <c r="G3" s="26" t="s">
        <v>120</v>
      </c>
      <c r="H3" s="25" t="s">
        <v>14</v>
      </c>
      <c r="I3" s="25" t="s">
        <v>15</v>
      </c>
      <c r="J3" s="25" t="s">
        <v>16</v>
      </c>
    </row>
    <row r="4" spans="1:10" x14ac:dyDescent="0.2">
      <c r="A4" s="56"/>
      <c r="B4" s="56"/>
      <c r="C4" s="56"/>
      <c r="D4" s="25" t="s">
        <v>21</v>
      </c>
      <c r="E4" s="25" t="s">
        <v>22</v>
      </c>
      <c r="F4" s="26" t="s">
        <v>24</v>
      </c>
      <c r="G4" s="26" t="s">
        <v>24</v>
      </c>
      <c r="H4" s="29" t="s">
        <v>22</v>
      </c>
      <c r="I4" s="26" t="s">
        <v>24</v>
      </c>
      <c r="J4" s="25" t="s">
        <v>23</v>
      </c>
    </row>
    <row r="5" spans="1:10" x14ac:dyDescent="0.2">
      <c r="A5" s="46" t="s">
        <v>132</v>
      </c>
      <c r="B5" s="44" t="s">
        <v>18</v>
      </c>
      <c r="C5" s="5" t="s">
        <v>33</v>
      </c>
      <c r="D5" s="36">
        <v>28060</v>
      </c>
      <c r="E5" s="55"/>
      <c r="F5" s="55"/>
      <c r="G5" s="52"/>
      <c r="H5" s="23">
        <f>+D5+(D5*0.4)</f>
        <v>39284</v>
      </c>
      <c r="I5" s="45"/>
      <c r="J5" s="45"/>
    </row>
    <row r="6" spans="1:10" x14ac:dyDescent="0.2">
      <c r="A6" s="46"/>
      <c r="B6" s="44"/>
      <c r="C6" s="5" t="s">
        <v>34</v>
      </c>
      <c r="D6" s="35">
        <v>30257</v>
      </c>
      <c r="E6" s="55"/>
      <c r="F6" s="55"/>
      <c r="G6" s="53"/>
      <c r="H6" s="23">
        <f t="shared" ref="H6:H9" si="0">+D6+(D6*0.4)</f>
        <v>42359.8</v>
      </c>
      <c r="I6" s="45"/>
      <c r="J6" s="45"/>
    </row>
    <row r="7" spans="1:10" x14ac:dyDescent="0.2">
      <c r="A7" s="46"/>
      <c r="B7" s="44"/>
      <c r="C7" s="5" t="s">
        <v>35</v>
      </c>
      <c r="D7" s="35">
        <v>33335</v>
      </c>
      <c r="E7" s="55"/>
      <c r="F7" s="55"/>
      <c r="G7" s="53"/>
      <c r="H7" s="23">
        <f t="shared" si="0"/>
        <v>46669</v>
      </c>
      <c r="I7" s="45"/>
      <c r="J7" s="45"/>
    </row>
    <row r="8" spans="1:10" x14ac:dyDescent="0.2">
      <c r="A8" s="46"/>
      <c r="B8" s="44"/>
      <c r="C8" s="5" t="s">
        <v>40</v>
      </c>
      <c r="D8" s="35">
        <v>35854</v>
      </c>
      <c r="E8" s="55"/>
      <c r="F8" s="55"/>
      <c r="G8" s="53"/>
      <c r="H8" s="23">
        <f t="shared" si="0"/>
        <v>50195.6</v>
      </c>
      <c r="I8" s="45"/>
      <c r="J8" s="45"/>
    </row>
    <row r="9" spans="1:10" x14ac:dyDescent="0.2">
      <c r="A9" s="46"/>
      <c r="B9" s="44"/>
      <c r="C9" s="5" t="s">
        <v>41</v>
      </c>
      <c r="D9" s="35">
        <v>36613</v>
      </c>
      <c r="E9" s="55"/>
      <c r="F9" s="55"/>
      <c r="G9" s="53"/>
      <c r="H9" s="23">
        <f t="shared" si="0"/>
        <v>51258.2</v>
      </c>
      <c r="I9" s="45"/>
      <c r="J9" s="45"/>
    </row>
    <row r="10" spans="1:10" x14ac:dyDescent="0.2">
      <c r="A10" s="46"/>
      <c r="B10" s="44"/>
      <c r="C10" s="5" t="s">
        <v>36</v>
      </c>
      <c r="D10" s="55"/>
      <c r="E10" s="35">
        <v>48515</v>
      </c>
      <c r="F10" s="35">
        <v>48515</v>
      </c>
      <c r="G10" s="53"/>
      <c r="H10" s="45"/>
      <c r="I10" s="23">
        <f>+F10+(F10*0.4)</f>
        <v>67921</v>
      </c>
      <c r="J10" s="23">
        <f>+F10+(F10*0.4)</f>
        <v>67921</v>
      </c>
    </row>
    <row r="11" spans="1:10" x14ac:dyDescent="0.2">
      <c r="A11" s="46"/>
      <c r="B11" s="44"/>
      <c r="C11" s="5" t="s">
        <v>39</v>
      </c>
      <c r="D11" s="55"/>
      <c r="E11" s="35">
        <v>51412</v>
      </c>
      <c r="F11" s="35">
        <v>51412</v>
      </c>
      <c r="G11" s="53"/>
      <c r="H11" s="45"/>
      <c r="I11" s="23">
        <f>+F11+(F11*0.4)</f>
        <v>71976.800000000003</v>
      </c>
      <c r="J11" s="23">
        <f>+F11+(F11*0.4)</f>
        <v>71976.800000000003</v>
      </c>
    </row>
    <row r="12" spans="1:10" x14ac:dyDescent="0.2">
      <c r="A12" s="46"/>
      <c r="B12" s="44"/>
      <c r="C12" s="5" t="s">
        <v>42</v>
      </c>
      <c r="D12" s="55"/>
      <c r="E12" s="35">
        <v>56553</v>
      </c>
      <c r="F12" s="35">
        <v>56553</v>
      </c>
      <c r="G12" s="54"/>
      <c r="H12" s="45"/>
      <c r="I12" s="23">
        <f>+F12+(F12*0.4)</f>
        <v>79174.2</v>
      </c>
      <c r="J12" s="23">
        <f>+F12+(F12*0.4)</f>
        <v>79174.2</v>
      </c>
    </row>
    <row r="13" spans="1:10" x14ac:dyDescent="0.2">
      <c r="A13" s="46"/>
      <c r="B13" s="44"/>
      <c r="C13" s="5" t="s">
        <v>121</v>
      </c>
      <c r="D13" s="55"/>
      <c r="E13" s="58"/>
      <c r="F13" s="59"/>
      <c r="G13" s="35">
        <v>141000</v>
      </c>
      <c r="H13" s="45"/>
      <c r="I13" s="48"/>
      <c r="J13" s="49"/>
    </row>
  </sheetData>
  <sheetProtection algorithmName="SHA-512" hashValue="OWWJhoR5u03q5IWsnL4vbtDUsrE2e76l7wyOF72gvD+ytEgTeXKMxqYych9xo4hc15nN6xOwvVRN6PWkZPJzjA==" saltValue="HrAPQPkVBLef1fSZ1H96MA==" spinCount="100000" sheet="1" objects="1" scenarios="1"/>
  <mergeCells count="15">
    <mergeCell ref="A5:A13"/>
    <mergeCell ref="B5:B13"/>
    <mergeCell ref="E5:F9"/>
    <mergeCell ref="G5:G12"/>
    <mergeCell ref="I5:J9"/>
    <mergeCell ref="D10:D13"/>
    <mergeCell ref="H10:H13"/>
    <mergeCell ref="E13:F13"/>
    <mergeCell ref="I13:J13"/>
    <mergeCell ref="A1:I1"/>
    <mergeCell ref="A2:A4"/>
    <mergeCell ref="B2:B4"/>
    <mergeCell ref="C2:C4"/>
    <mergeCell ref="D2:F2"/>
    <mergeCell ref="H2:J2"/>
  </mergeCells>
  <hyperlinks>
    <hyperlink ref="A5" r:id="rId1" display="http://www.oocl.com/india/eng/localinformation/localsurcharges/default.htm" xr:uid="{36D5DBB7-3259-488A-B2DD-4ED589D4BBA7}"/>
    <hyperlink ref="J1" location="'IHL CITY-ICD LIST'!A1" display="HOME" xr:uid="{4CBB9069-EFF0-4AF2-B609-8E8E196CD8B8}"/>
  </hyperlinks>
  <pageMargins left="0.7" right="0.7" top="0.75" bottom="0.75" header="0.3" footer="0.3"/>
  <pageSetup paperSize="9" scale="61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view="pageBreakPreview" zoomScale="145" zoomScaleNormal="130" zoomScaleSheetLayoutView="145" workbookViewId="0">
      <selection sqref="A1:H1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6.42578125" customWidth="1"/>
    <col min="4" max="9" width="15.7109375" customWidth="1"/>
  </cols>
  <sheetData>
    <row r="1" spans="1:9" ht="21" x14ac:dyDescent="0.2">
      <c r="A1" s="57" t="s">
        <v>102</v>
      </c>
      <c r="B1" s="57"/>
      <c r="C1" s="57"/>
      <c r="D1" s="57"/>
      <c r="E1" s="57"/>
      <c r="F1" s="57"/>
      <c r="G1" s="57"/>
      <c r="H1" s="57"/>
      <c r="I1" s="31" t="s">
        <v>59</v>
      </c>
    </row>
    <row r="2" spans="1:9" x14ac:dyDescent="0.2">
      <c r="A2" s="56" t="s">
        <v>11</v>
      </c>
      <c r="B2" s="56" t="s">
        <v>12</v>
      </c>
      <c r="C2" s="56" t="s">
        <v>13</v>
      </c>
      <c r="D2" s="56" t="s">
        <v>27</v>
      </c>
      <c r="E2" s="56"/>
      <c r="F2" s="56"/>
      <c r="G2" s="56" t="s">
        <v>26</v>
      </c>
      <c r="H2" s="56"/>
      <c r="I2" s="56"/>
    </row>
    <row r="3" spans="1:9" x14ac:dyDescent="0.2">
      <c r="A3" s="56"/>
      <c r="B3" s="56"/>
      <c r="C3" s="56"/>
      <c r="D3" s="25" t="s">
        <v>14</v>
      </c>
      <c r="E3" s="25" t="s">
        <v>15</v>
      </c>
      <c r="F3" s="26" t="s">
        <v>20</v>
      </c>
      <c r="G3" s="25" t="s">
        <v>14</v>
      </c>
      <c r="H3" s="25" t="s">
        <v>15</v>
      </c>
      <c r="I3" s="25" t="s">
        <v>16</v>
      </c>
    </row>
    <row r="4" spans="1:9" x14ac:dyDescent="0.2">
      <c r="A4" s="56"/>
      <c r="B4" s="56"/>
      <c r="C4" s="56"/>
      <c r="D4" s="25" t="s">
        <v>21</v>
      </c>
      <c r="E4" s="25" t="s">
        <v>22</v>
      </c>
      <c r="F4" s="26" t="s">
        <v>24</v>
      </c>
      <c r="G4" s="25" t="s">
        <v>21</v>
      </c>
      <c r="H4" s="25" t="s">
        <v>22</v>
      </c>
      <c r="I4" s="26" t="s">
        <v>24</v>
      </c>
    </row>
    <row r="5" spans="1:9" x14ac:dyDescent="0.2">
      <c r="A5" s="46" t="s">
        <v>17</v>
      </c>
      <c r="B5" s="44" t="s">
        <v>18</v>
      </c>
      <c r="C5" s="5" t="s">
        <v>33</v>
      </c>
      <c r="D5" s="35">
        <v>37900</v>
      </c>
      <c r="E5" s="55"/>
      <c r="F5" s="55"/>
      <c r="G5" s="23">
        <f>+D5+(D5*0.4)</f>
        <v>53060</v>
      </c>
      <c r="H5" s="45"/>
      <c r="I5" s="45"/>
    </row>
    <row r="6" spans="1:9" x14ac:dyDescent="0.2">
      <c r="A6" s="46"/>
      <c r="B6" s="44"/>
      <c r="C6" s="5" t="s">
        <v>34</v>
      </c>
      <c r="D6" s="35">
        <v>47300</v>
      </c>
      <c r="E6" s="55"/>
      <c r="F6" s="55"/>
      <c r="G6" s="23">
        <f t="shared" ref="G6:G9" si="0">+D6+(D6*0.4)</f>
        <v>66220</v>
      </c>
      <c r="H6" s="45"/>
      <c r="I6" s="45"/>
    </row>
    <row r="7" spans="1:9" x14ac:dyDescent="0.2">
      <c r="A7" s="46"/>
      <c r="B7" s="44"/>
      <c r="C7" s="5" t="s">
        <v>35</v>
      </c>
      <c r="D7" s="35">
        <v>54000</v>
      </c>
      <c r="E7" s="55"/>
      <c r="F7" s="55"/>
      <c r="G7" s="23">
        <f t="shared" si="0"/>
        <v>75600</v>
      </c>
      <c r="H7" s="45"/>
      <c r="I7" s="45"/>
    </row>
    <row r="8" spans="1:9" x14ac:dyDescent="0.2">
      <c r="A8" s="46"/>
      <c r="B8" s="44"/>
      <c r="C8" s="5" t="s">
        <v>40</v>
      </c>
      <c r="D8" s="35">
        <v>60600</v>
      </c>
      <c r="E8" s="55"/>
      <c r="F8" s="55"/>
      <c r="G8" s="23">
        <f t="shared" si="0"/>
        <v>84840</v>
      </c>
      <c r="H8" s="45"/>
      <c r="I8" s="45"/>
    </row>
    <row r="9" spans="1:9" x14ac:dyDescent="0.2">
      <c r="A9" s="46"/>
      <c r="B9" s="44"/>
      <c r="C9" s="5" t="s">
        <v>41</v>
      </c>
      <c r="D9" s="35">
        <v>64600</v>
      </c>
      <c r="E9" s="55"/>
      <c r="F9" s="55"/>
      <c r="G9" s="23">
        <f t="shared" si="0"/>
        <v>90440</v>
      </c>
      <c r="H9" s="45"/>
      <c r="I9" s="45"/>
    </row>
    <row r="10" spans="1:9" x14ac:dyDescent="0.2">
      <c r="A10" s="46"/>
      <c r="B10" s="44"/>
      <c r="C10" s="5" t="s">
        <v>36</v>
      </c>
      <c r="D10" s="55"/>
      <c r="E10" s="35">
        <v>67700</v>
      </c>
      <c r="F10" s="35">
        <v>67700</v>
      </c>
      <c r="G10" s="45"/>
      <c r="H10" s="23">
        <f>+F10+(F10*0.4)</f>
        <v>94780</v>
      </c>
      <c r="I10" s="23">
        <f>+F10+(F10*0.4)</f>
        <v>94780</v>
      </c>
    </row>
    <row r="11" spans="1:9" x14ac:dyDescent="0.2">
      <c r="A11" s="46"/>
      <c r="B11" s="44"/>
      <c r="C11" s="5" t="s">
        <v>39</v>
      </c>
      <c r="D11" s="55"/>
      <c r="E11" s="35">
        <v>83300</v>
      </c>
      <c r="F11" s="35">
        <v>83300</v>
      </c>
      <c r="G11" s="45"/>
      <c r="H11" s="23">
        <f>+F11+(F11*0.4)</f>
        <v>116620</v>
      </c>
      <c r="I11" s="23">
        <f>+F11+(F11*0.4)</f>
        <v>116620</v>
      </c>
    </row>
    <row r="12" spans="1:9" x14ac:dyDescent="0.2">
      <c r="A12" s="46"/>
      <c r="B12" s="44"/>
      <c r="C12" s="5" t="s">
        <v>42</v>
      </c>
      <c r="D12" s="55"/>
      <c r="E12" s="35">
        <v>85300</v>
      </c>
      <c r="F12" s="35">
        <v>85300</v>
      </c>
      <c r="G12" s="45"/>
      <c r="H12" s="23">
        <f>+F12+(F12*0.4)</f>
        <v>119420</v>
      </c>
      <c r="I12" s="23">
        <f>+F12+(F12*0.4)</f>
        <v>119420</v>
      </c>
    </row>
    <row r="13" spans="1:9" x14ac:dyDescent="0.2">
      <c r="A13" s="46" t="s">
        <v>31</v>
      </c>
      <c r="B13" s="47" t="s">
        <v>25</v>
      </c>
      <c r="C13" s="5" t="s">
        <v>33</v>
      </c>
      <c r="D13" s="35">
        <v>34375</v>
      </c>
      <c r="E13" s="55"/>
      <c r="F13" s="55"/>
      <c r="G13" s="23">
        <f>+D13+(D13*0.4)</f>
        <v>48125</v>
      </c>
      <c r="H13" s="45"/>
      <c r="I13" s="45"/>
    </row>
    <row r="14" spans="1:9" x14ac:dyDescent="0.2">
      <c r="A14" s="44"/>
      <c r="B14" s="47"/>
      <c r="C14" s="5" t="s">
        <v>34</v>
      </c>
      <c r="D14" s="35">
        <v>42775</v>
      </c>
      <c r="E14" s="55"/>
      <c r="F14" s="55"/>
      <c r="G14" s="23">
        <f t="shared" ref="G14:G17" si="1">+D14+(D14*0.4)</f>
        <v>59885</v>
      </c>
      <c r="H14" s="45"/>
      <c r="I14" s="45"/>
    </row>
    <row r="15" spans="1:9" x14ac:dyDescent="0.2">
      <c r="A15" s="44"/>
      <c r="B15" s="47"/>
      <c r="C15" s="5" t="s">
        <v>35</v>
      </c>
      <c r="D15" s="35">
        <v>51675</v>
      </c>
      <c r="E15" s="55"/>
      <c r="F15" s="55"/>
      <c r="G15" s="23">
        <f t="shared" si="1"/>
        <v>72345</v>
      </c>
      <c r="H15" s="45"/>
      <c r="I15" s="45"/>
    </row>
    <row r="16" spans="1:9" x14ac:dyDescent="0.2">
      <c r="A16" s="44"/>
      <c r="B16" s="47"/>
      <c r="C16" s="5" t="s">
        <v>40</v>
      </c>
      <c r="D16" s="35">
        <v>56075</v>
      </c>
      <c r="E16" s="55"/>
      <c r="F16" s="55"/>
      <c r="G16" s="23">
        <f t="shared" si="1"/>
        <v>78505</v>
      </c>
      <c r="H16" s="45"/>
      <c r="I16" s="45"/>
    </row>
    <row r="17" spans="1:9" x14ac:dyDescent="0.2">
      <c r="A17" s="44"/>
      <c r="B17" s="47"/>
      <c r="C17" s="5" t="s">
        <v>41</v>
      </c>
      <c r="D17" s="35">
        <v>65555</v>
      </c>
      <c r="E17" s="55"/>
      <c r="F17" s="55"/>
      <c r="G17" s="23">
        <f t="shared" si="1"/>
        <v>91777</v>
      </c>
      <c r="H17" s="45"/>
      <c r="I17" s="45"/>
    </row>
    <row r="18" spans="1:9" x14ac:dyDescent="0.2">
      <c r="A18" s="44"/>
      <c r="B18" s="47"/>
      <c r="C18" s="5" t="s">
        <v>36</v>
      </c>
      <c r="D18" s="55"/>
      <c r="E18" s="35">
        <v>61325</v>
      </c>
      <c r="F18" s="35">
        <v>61325</v>
      </c>
      <c r="G18" s="45"/>
      <c r="H18" s="23">
        <f>+F18+(F18*0.4)</f>
        <v>85855</v>
      </c>
      <c r="I18" s="23">
        <f>+F18+(F18*0.4)</f>
        <v>85855</v>
      </c>
    </row>
    <row r="19" spans="1:9" x14ac:dyDescent="0.2">
      <c r="A19" s="44"/>
      <c r="B19" s="47"/>
      <c r="C19" s="5" t="s">
        <v>39</v>
      </c>
      <c r="D19" s="55"/>
      <c r="E19" s="35">
        <v>75125</v>
      </c>
      <c r="F19" s="35">
        <v>75125</v>
      </c>
      <c r="G19" s="45"/>
      <c r="H19" s="23">
        <f>+F19+(F19*0.4)</f>
        <v>105175</v>
      </c>
      <c r="I19" s="23">
        <f>+F19+(F19*0.4)</f>
        <v>105175</v>
      </c>
    </row>
    <row r="20" spans="1:9" x14ac:dyDescent="0.2">
      <c r="A20" s="44"/>
      <c r="B20" s="47"/>
      <c r="C20" s="5" t="s">
        <v>42</v>
      </c>
      <c r="D20" s="55"/>
      <c r="E20" s="35">
        <v>77125</v>
      </c>
      <c r="F20" s="35">
        <v>77125</v>
      </c>
      <c r="G20" s="45"/>
      <c r="H20" s="23">
        <f>+F20+(F20*0.4)</f>
        <v>107975</v>
      </c>
      <c r="I20" s="23">
        <f>+F20+(F20*0.4)</f>
        <v>107975</v>
      </c>
    </row>
    <row r="21" spans="1:9" x14ac:dyDescent="0.2">
      <c r="A21" s="46" t="s">
        <v>19</v>
      </c>
      <c r="B21" s="47" t="s">
        <v>25</v>
      </c>
      <c r="C21" s="5" t="s">
        <v>33</v>
      </c>
      <c r="D21" s="30">
        <v>37700</v>
      </c>
      <c r="E21" s="44"/>
      <c r="F21" s="44"/>
      <c r="G21" s="23">
        <f>+D21+(D21*0.4)</f>
        <v>52780</v>
      </c>
      <c r="H21" s="45"/>
      <c r="I21" s="45"/>
    </row>
    <row r="22" spans="1:9" x14ac:dyDescent="0.2">
      <c r="A22" s="46"/>
      <c r="B22" s="47"/>
      <c r="C22" s="5" t="s">
        <v>34</v>
      </c>
      <c r="D22" s="18">
        <v>44400</v>
      </c>
      <c r="E22" s="44"/>
      <c r="F22" s="44"/>
      <c r="G22" s="23">
        <f t="shared" ref="G22:G25" si="2">+D22+(D22*0.4)</f>
        <v>62160</v>
      </c>
      <c r="H22" s="45"/>
      <c r="I22" s="45"/>
    </row>
    <row r="23" spans="1:9" x14ac:dyDescent="0.2">
      <c r="A23" s="46"/>
      <c r="B23" s="47"/>
      <c r="C23" s="5" t="s">
        <v>35</v>
      </c>
      <c r="D23" s="18">
        <v>52800</v>
      </c>
      <c r="E23" s="44"/>
      <c r="F23" s="44"/>
      <c r="G23" s="23">
        <f t="shared" si="2"/>
        <v>73920</v>
      </c>
      <c r="H23" s="45"/>
      <c r="I23" s="45"/>
    </row>
    <row r="24" spans="1:9" x14ac:dyDescent="0.2">
      <c r="A24" s="46"/>
      <c r="B24" s="47"/>
      <c r="C24" s="5" t="s">
        <v>40</v>
      </c>
      <c r="D24" s="18">
        <v>57700</v>
      </c>
      <c r="E24" s="44"/>
      <c r="F24" s="44"/>
      <c r="G24" s="23">
        <f t="shared" si="2"/>
        <v>80780</v>
      </c>
      <c r="H24" s="45"/>
      <c r="I24" s="45"/>
    </row>
    <row r="25" spans="1:9" x14ac:dyDescent="0.2">
      <c r="A25" s="46"/>
      <c r="B25" s="47"/>
      <c r="C25" s="5" t="s">
        <v>41</v>
      </c>
      <c r="D25" s="18">
        <v>66900</v>
      </c>
      <c r="E25" s="44"/>
      <c r="F25" s="44"/>
      <c r="G25" s="23">
        <f t="shared" si="2"/>
        <v>93660</v>
      </c>
      <c r="H25" s="45"/>
      <c r="I25" s="45"/>
    </row>
    <row r="26" spans="1:9" x14ac:dyDescent="0.2">
      <c r="A26" s="46"/>
      <c r="B26" s="47"/>
      <c r="C26" s="5" t="s">
        <v>36</v>
      </c>
      <c r="D26" s="44"/>
      <c r="E26" s="18">
        <v>67300</v>
      </c>
      <c r="F26" s="18">
        <v>67300</v>
      </c>
      <c r="G26" s="45"/>
      <c r="H26" s="23">
        <f>+F26+(F26*0.4)</f>
        <v>94220</v>
      </c>
      <c r="I26" s="23">
        <f>+F26+(F26*0.4)</f>
        <v>94220</v>
      </c>
    </row>
    <row r="27" spans="1:9" x14ac:dyDescent="0.2">
      <c r="A27" s="46"/>
      <c r="B27" s="47"/>
      <c r="C27" s="5" t="s">
        <v>39</v>
      </c>
      <c r="D27" s="44"/>
      <c r="E27" s="18">
        <v>78400</v>
      </c>
      <c r="F27" s="18">
        <v>78400</v>
      </c>
      <c r="G27" s="45"/>
      <c r="H27" s="23">
        <f>+F27+(F27*0.4)</f>
        <v>109760</v>
      </c>
      <c r="I27" s="23">
        <f>+F27+(F27*0.4)</f>
        <v>109760</v>
      </c>
    </row>
    <row r="28" spans="1:9" x14ac:dyDescent="0.2">
      <c r="A28" s="46"/>
      <c r="B28" s="47"/>
      <c r="C28" s="5" t="s">
        <v>42</v>
      </c>
      <c r="D28" s="44"/>
      <c r="E28" s="18">
        <v>80400</v>
      </c>
      <c r="F28" s="18">
        <v>80400</v>
      </c>
      <c r="G28" s="45"/>
      <c r="H28" s="23">
        <f>+F28+(F28*0.4)</f>
        <v>112560</v>
      </c>
      <c r="I28" s="23">
        <f>+F28+(F28*0.4)</f>
        <v>112560</v>
      </c>
    </row>
  </sheetData>
  <sheetProtection algorithmName="SHA-512" hashValue="dSaw1GGvFWE+V5NPd/7X5y8D1SpwMjyYibDurb+T5j36bKts/x0Uur0LmNFiLMFfckGp70y2nReQooMMLz22Vg==" saltValue="NsXjRJibZ/VnUQE8OuN+5Q==" spinCount="100000" sheet="1" objects="1" scenarios="1"/>
  <mergeCells count="24">
    <mergeCell ref="A21:A28"/>
    <mergeCell ref="B21:B28"/>
    <mergeCell ref="E21:F25"/>
    <mergeCell ref="H21:I25"/>
    <mergeCell ref="D26:D28"/>
    <mergeCell ref="G26:G28"/>
    <mergeCell ref="A13:A20"/>
    <mergeCell ref="B13:B20"/>
    <mergeCell ref="E13:F17"/>
    <mergeCell ref="H13:I17"/>
    <mergeCell ref="D18:D20"/>
    <mergeCell ref="G18:G20"/>
    <mergeCell ref="A1:H1"/>
    <mergeCell ref="A5:A12"/>
    <mergeCell ref="B5:B12"/>
    <mergeCell ref="E5:F9"/>
    <mergeCell ref="H5:I9"/>
    <mergeCell ref="D10:D12"/>
    <mergeCell ref="G10:G12"/>
    <mergeCell ref="G2:I2"/>
    <mergeCell ref="A2:A4"/>
    <mergeCell ref="B2:B4"/>
    <mergeCell ref="C2:C4"/>
    <mergeCell ref="D2:F2"/>
  </mergeCells>
  <hyperlinks>
    <hyperlink ref="I1" location="'IHL CITY-ICD LIST'!A1" display="HOME" xr:uid="{19B3EB2A-40A2-409C-813C-206532225F3E}"/>
    <hyperlink ref="A5" r:id="rId1" display="http://www.oocl.com/india/eng/localinformation/localsurcharges/default.htm" xr:uid="{79DB7FDF-0CC5-42DD-B243-4DA264343E52}"/>
    <hyperlink ref="A21" r:id="rId2" display="http://www.oocl.com/india/eng/localinformation/localsurcharges/Local+Surcharge+for+Mundra.htm" xr:uid="{36818F25-D175-489F-9DE0-457255A231A3}"/>
  </hyperlinks>
  <pageMargins left="0.7" right="0.7" top="0.75" bottom="0.75" header="0.3" footer="0.3"/>
  <pageSetup paperSize="9" scale="54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7"/>
  <sheetViews>
    <sheetView view="pageBreakPreview" zoomScale="145" zoomScaleNormal="115" zoomScaleSheetLayoutView="145" workbookViewId="0">
      <selection sqref="A1:H1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" x14ac:dyDescent="0.2">
      <c r="A1" s="57" t="s">
        <v>117</v>
      </c>
      <c r="B1" s="57"/>
      <c r="C1" s="57"/>
      <c r="D1" s="57"/>
      <c r="E1" s="57"/>
      <c r="F1" s="57"/>
      <c r="G1" s="57"/>
      <c r="H1" s="57"/>
      <c r="I1" s="31" t="s">
        <v>59</v>
      </c>
    </row>
    <row r="2" spans="1:9" x14ac:dyDescent="0.2">
      <c r="A2" s="56" t="s">
        <v>11</v>
      </c>
      <c r="B2" s="56" t="s">
        <v>12</v>
      </c>
      <c r="C2" s="56" t="s">
        <v>13</v>
      </c>
      <c r="D2" s="56" t="s">
        <v>27</v>
      </c>
      <c r="E2" s="56"/>
      <c r="F2" s="56"/>
      <c r="G2" s="56" t="s">
        <v>26</v>
      </c>
      <c r="H2" s="56"/>
      <c r="I2" s="56"/>
    </row>
    <row r="3" spans="1:9" x14ac:dyDescent="0.2">
      <c r="A3" s="56"/>
      <c r="B3" s="56"/>
      <c r="C3" s="56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46" t="s">
        <v>17</v>
      </c>
      <c r="B4" s="44" t="s">
        <v>18</v>
      </c>
      <c r="C4" s="5" t="s">
        <v>33</v>
      </c>
      <c r="D4" s="35">
        <v>38500</v>
      </c>
      <c r="E4" s="55"/>
      <c r="F4" s="55"/>
      <c r="G4" s="27">
        <f>+D4+(D4*0.4)</f>
        <v>53900</v>
      </c>
      <c r="H4" s="44"/>
      <c r="I4" s="44"/>
    </row>
    <row r="5" spans="1:9" x14ac:dyDescent="0.2">
      <c r="A5" s="46"/>
      <c r="B5" s="44"/>
      <c r="C5" s="5" t="s">
        <v>34</v>
      </c>
      <c r="D5" s="35">
        <v>46300</v>
      </c>
      <c r="E5" s="55"/>
      <c r="F5" s="55"/>
      <c r="G5" s="27">
        <f>+D5+(D5*0.4)</f>
        <v>64820</v>
      </c>
      <c r="H5" s="44"/>
      <c r="I5" s="44"/>
    </row>
    <row r="6" spans="1:9" x14ac:dyDescent="0.2">
      <c r="A6" s="46"/>
      <c r="B6" s="44"/>
      <c r="C6" s="5" t="s">
        <v>35</v>
      </c>
      <c r="D6" s="35">
        <v>52600</v>
      </c>
      <c r="E6" s="55"/>
      <c r="F6" s="55"/>
      <c r="G6" s="27">
        <f>+D6+(D6*0.4)</f>
        <v>73640</v>
      </c>
      <c r="H6" s="44"/>
      <c r="I6" s="44"/>
    </row>
    <row r="7" spans="1:9" x14ac:dyDescent="0.2">
      <c r="A7" s="46"/>
      <c r="B7" s="44"/>
      <c r="C7" s="5" t="s">
        <v>40</v>
      </c>
      <c r="D7" s="35">
        <v>61300</v>
      </c>
      <c r="E7" s="55"/>
      <c r="F7" s="55"/>
      <c r="G7" s="27">
        <f>+D7+(D7*0.4)</f>
        <v>85820</v>
      </c>
      <c r="H7" s="44"/>
      <c r="I7" s="44"/>
    </row>
    <row r="8" spans="1:9" x14ac:dyDescent="0.2">
      <c r="A8" s="46"/>
      <c r="B8" s="44"/>
      <c r="C8" s="5" t="s">
        <v>41</v>
      </c>
      <c r="D8" s="35">
        <v>68800</v>
      </c>
      <c r="E8" s="55"/>
      <c r="F8" s="55"/>
      <c r="G8" s="27">
        <f>+D8+(D8*0.4)</f>
        <v>96320</v>
      </c>
      <c r="H8" s="44"/>
      <c r="I8" s="44"/>
    </row>
    <row r="9" spans="1:9" x14ac:dyDescent="0.2">
      <c r="A9" s="46"/>
      <c r="B9" s="44"/>
      <c r="C9" s="5" t="s">
        <v>36</v>
      </c>
      <c r="D9" s="55"/>
      <c r="E9" s="35">
        <v>65300</v>
      </c>
      <c r="F9" s="35">
        <v>65300</v>
      </c>
      <c r="G9" s="60"/>
      <c r="H9" s="27">
        <f t="shared" ref="H9:I11" si="0">+E9+(E9*0.4)</f>
        <v>91420</v>
      </c>
      <c r="I9" s="27">
        <f t="shared" si="0"/>
        <v>91420</v>
      </c>
    </row>
    <row r="10" spans="1:9" x14ac:dyDescent="0.2">
      <c r="A10" s="46"/>
      <c r="B10" s="44"/>
      <c r="C10" s="5" t="s">
        <v>39</v>
      </c>
      <c r="D10" s="55"/>
      <c r="E10" s="35">
        <v>79900</v>
      </c>
      <c r="F10" s="35">
        <v>79900</v>
      </c>
      <c r="G10" s="60"/>
      <c r="H10" s="27">
        <f t="shared" si="0"/>
        <v>111860</v>
      </c>
      <c r="I10" s="27">
        <f t="shared" si="0"/>
        <v>111860</v>
      </c>
    </row>
    <row r="11" spans="1:9" x14ac:dyDescent="0.2">
      <c r="A11" s="46"/>
      <c r="B11" s="44"/>
      <c r="C11" s="5" t="s">
        <v>42</v>
      </c>
      <c r="D11" s="55"/>
      <c r="E11" s="35">
        <v>81900</v>
      </c>
      <c r="F11" s="35">
        <v>81900</v>
      </c>
      <c r="G11" s="60"/>
      <c r="H11" s="27">
        <f t="shared" si="0"/>
        <v>114660</v>
      </c>
      <c r="I11" s="27">
        <f t="shared" si="0"/>
        <v>114660</v>
      </c>
    </row>
    <row r="12" spans="1:9" x14ac:dyDescent="0.2">
      <c r="A12" s="46" t="s">
        <v>19</v>
      </c>
      <c r="B12" s="44" t="s">
        <v>18</v>
      </c>
      <c r="C12" s="5" t="s">
        <v>33</v>
      </c>
      <c r="D12" s="18">
        <v>38600</v>
      </c>
      <c r="E12" s="44"/>
      <c r="F12" s="44"/>
      <c r="G12" s="27">
        <f>+D12+(D12*0.4)</f>
        <v>54040</v>
      </c>
      <c r="H12" s="44"/>
      <c r="I12" s="44"/>
    </row>
    <row r="13" spans="1:9" x14ac:dyDescent="0.2">
      <c r="A13" s="46"/>
      <c r="B13" s="44"/>
      <c r="C13" s="5" t="s">
        <v>34</v>
      </c>
      <c r="D13" s="18">
        <v>44100</v>
      </c>
      <c r="E13" s="44"/>
      <c r="F13" s="44"/>
      <c r="G13" s="27">
        <f>+D13+(D13*0.4)</f>
        <v>61740</v>
      </c>
      <c r="H13" s="44"/>
      <c r="I13" s="44"/>
    </row>
    <row r="14" spans="1:9" x14ac:dyDescent="0.2">
      <c r="A14" s="46"/>
      <c r="B14" s="44"/>
      <c r="C14" s="5" t="s">
        <v>35</v>
      </c>
      <c r="D14" s="18">
        <v>51100</v>
      </c>
      <c r="E14" s="44"/>
      <c r="F14" s="44"/>
      <c r="G14" s="27">
        <f>+D14+(D14*0.4)</f>
        <v>71540</v>
      </c>
      <c r="H14" s="44"/>
      <c r="I14" s="44"/>
    </row>
    <row r="15" spans="1:9" x14ac:dyDescent="0.2">
      <c r="A15" s="46"/>
      <c r="B15" s="44"/>
      <c r="C15" s="5" t="s">
        <v>40</v>
      </c>
      <c r="D15" s="18">
        <v>57900</v>
      </c>
      <c r="E15" s="44"/>
      <c r="F15" s="44"/>
      <c r="G15" s="27">
        <f>+D15+(D15*0.4)</f>
        <v>81060</v>
      </c>
      <c r="H15" s="44"/>
      <c r="I15" s="44"/>
    </row>
    <row r="16" spans="1:9" x14ac:dyDescent="0.2">
      <c r="A16" s="46"/>
      <c r="B16" s="44"/>
      <c r="C16" s="5" t="s">
        <v>41</v>
      </c>
      <c r="D16" s="18">
        <v>64500</v>
      </c>
      <c r="E16" s="44"/>
      <c r="F16" s="44"/>
      <c r="G16" s="27">
        <f>+D16+(D16*0.4)</f>
        <v>90300</v>
      </c>
      <c r="H16" s="44"/>
      <c r="I16" s="44"/>
    </row>
    <row r="17" spans="1:9" x14ac:dyDescent="0.2">
      <c r="A17" s="46"/>
      <c r="B17" s="44"/>
      <c r="C17" s="5" t="s">
        <v>36</v>
      </c>
      <c r="D17" s="44"/>
      <c r="E17" s="18">
        <v>63700</v>
      </c>
      <c r="F17" s="18">
        <v>63700</v>
      </c>
      <c r="G17" s="60"/>
      <c r="H17" s="27">
        <f t="shared" ref="H17:I19" si="1">+E17+(E17*0.4)</f>
        <v>89180</v>
      </c>
      <c r="I17" s="27">
        <f t="shared" si="1"/>
        <v>89180</v>
      </c>
    </row>
    <row r="18" spans="1:9" x14ac:dyDescent="0.2">
      <c r="A18" s="46"/>
      <c r="B18" s="44"/>
      <c r="C18" s="5" t="s">
        <v>39</v>
      </c>
      <c r="D18" s="44"/>
      <c r="E18" s="18">
        <v>73700</v>
      </c>
      <c r="F18" s="18">
        <v>73700</v>
      </c>
      <c r="G18" s="60"/>
      <c r="H18" s="27">
        <f t="shared" si="1"/>
        <v>103180</v>
      </c>
      <c r="I18" s="27">
        <f t="shared" si="1"/>
        <v>103180</v>
      </c>
    </row>
    <row r="19" spans="1:9" x14ac:dyDescent="0.2">
      <c r="A19" s="46"/>
      <c r="B19" s="44"/>
      <c r="C19" s="5" t="s">
        <v>42</v>
      </c>
      <c r="D19" s="44"/>
      <c r="E19" s="18">
        <v>75700</v>
      </c>
      <c r="F19" s="18">
        <v>75700</v>
      </c>
      <c r="G19" s="60"/>
      <c r="H19" s="27">
        <f t="shared" si="1"/>
        <v>105980</v>
      </c>
      <c r="I19" s="27">
        <f t="shared" si="1"/>
        <v>105980</v>
      </c>
    </row>
    <row r="20" spans="1:9" x14ac:dyDescent="0.2">
      <c r="A20" s="46" t="s">
        <v>31</v>
      </c>
      <c r="B20" s="44" t="s">
        <v>18</v>
      </c>
      <c r="C20" s="5" t="s">
        <v>33</v>
      </c>
      <c r="D20" s="35">
        <v>33500</v>
      </c>
      <c r="E20" s="55"/>
      <c r="F20" s="55"/>
      <c r="G20" s="27">
        <f>+D20+(D20*0.4)</f>
        <v>46900</v>
      </c>
      <c r="H20" s="44"/>
      <c r="I20" s="44"/>
    </row>
    <row r="21" spans="1:9" x14ac:dyDescent="0.2">
      <c r="A21" s="44"/>
      <c r="B21" s="44"/>
      <c r="C21" s="5" t="s">
        <v>34</v>
      </c>
      <c r="D21" s="35">
        <v>39000</v>
      </c>
      <c r="E21" s="55"/>
      <c r="F21" s="55"/>
      <c r="G21" s="27">
        <f>+D21+(D21*0.4)</f>
        <v>54600</v>
      </c>
      <c r="H21" s="44"/>
      <c r="I21" s="44"/>
    </row>
    <row r="22" spans="1:9" x14ac:dyDescent="0.2">
      <c r="A22" s="44"/>
      <c r="B22" s="44"/>
      <c r="C22" s="5" t="s">
        <v>35</v>
      </c>
      <c r="D22" s="35">
        <v>46000</v>
      </c>
      <c r="E22" s="55"/>
      <c r="F22" s="55"/>
      <c r="G22" s="27">
        <f>+D22+(D22*0.4)</f>
        <v>64400</v>
      </c>
      <c r="H22" s="44"/>
      <c r="I22" s="44"/>
    </row>
    <row r="23" spans="1:9" x14ac:dyDescent="0.2">
      <c r="A23" s="44"/>
      <c r="B23" s="44"/>
      <c r="C23" s="5" t="s">
        <v>40</v>
      </c>
      <c r="D23" s="35">
        <v>52500</v>
      </c>
      <c r="E23" s="55"/>
      <c r="F23" s="55"/>
      <c r="G23" s="27">
        <f>+D23+(D23*0.4)</f>
        <v>73500</v>
      </c>
      <c r="H23" s="44"/>
      <c r="I23" s="44"/>
    </row>
    <row r="24" spans="1:9" x14ac:dyDescent="0.2">
      <c r="A24" s="44"/>
      <c r="B24" s="44"/>
      <c r="C24" s="5" t="s">
        <v>41</v>
      </c>
      <c r="D24" s="35">
        <v>58700</v>
      </c>
      <c r="E24" s="55"/>
      <c r="F24" s="55"/>
      <c r="G24" s="27">
        <f>+D24+(D24*0.4)</f>
        <v>82180</v>
      </c>
      <c r="H24" s="44"/>
      <c r="I24" s="44"/>
    </row>
    <row r="25" spans="1:9" x14ac:dyDescent="0.2">
      <c r="A25" s="44"/>
      <c r="B25" s="44"/>
      <c r="C25" s="5" t="s">
        <v>36</v>
      </c>
      <c r="D25" s="55"/>
      <c r="E25" s="35">
        <v>56300</v>
      </c>
      <c r="F25" s="35">
        <v>56300</v>
      </c>
      <c r="G25" s="60"/>
      <c r="H25" s="27">
        <f t="shared" ref="H25:I27" si="2">+E25+(E25*0.4)</f>
        <v>78820</v>
      </c>
      <c r="I25" s="27">
        <f t="shared" si="2"/>
        <v>78820</v>
      </c>
    </row>
    <row r="26" spans="1:9" x14ac:dyDescent="0.2">
      <c r="A26" s="44"/>
      <c r="B26" s="44"/>
      <c r="C26" s="5" t="s">
        <v>39</v>
      </c>
      <c r="D26" s="55"/>
      <c r="E26" s="35">
        <v>66000</v>
      </c>
      <c r="F26" s="35">
        <v>66000</v>
      </c>
      <c r="G26" s="60"/>
      <c r="H26" s="27">
        <f t="shared" si="2"/>
        <v>92400</v>
      </c>
      <c r="I26" s="27">
        <f t="shared" si="2"/>
        <v>92400</v>
      </c>
    </row>
    <row r="27" spans="1:9" x14ac:dyDescent="0.2">
      <c r="A27" s="44"/>
      <c r="B27" s="44"/>
      <c r="C27" s="5" t="s">
        <v>42</v>
      </c>
      <c r="D27" s="55"/>
      <c r="E27" s="35">
        <f>E26+2000</f>
        <v>68000</v>
      </c>
      <c r="F27" s="35">
        <f>F26+2000</f>
        <v>68000</v>
      </c>
      <c r="G27" s="60"/>
      <c r="H27" s="27">
        <f t="shared" si="2"/>
        <v>95200</v>
      </c>
      <c r="I27" s="27">
        <f t="shared" si="2"/>
        <v>95200</v>
      </c>
    </row>
    <row r="28" spans="1:9" x14ac:dyDescent="0.2">
      <c r="A28" s="61"/>
      <c r="B28" s="61"/>
      <c r="C28" s="61"/>
      <c r="D28" s="61"/>
      <c r="E28" s="61"/>
      <c r="F28" s="61"/>
      <c r="G28" s="61"/>
      <c r="H28" s="61"/>
      <c r="I28" s="61"/>
    </row>
    <row r="29" spans="1:9" ht="21" x14ac:dyDescent="0.2">
      <c r="A29" s="57" t="s">
        <v>118</v>
      </c>
      <c r="B29" s="57"/>
      <c r="C29" s="57"/>
      <c r="D29" s="57"/>
      <c r="E29" s="57"/>
      <c r="F29" s="57"/>
      <c r="G29" s="57"/>
      <c r="H29" s="57"/>
      <c r="I29" s="31" t="s">
        <v>59</v>
      </c>
    </row>
    <row r="30" spans="1:9" x14ac:dyDescent="0.2">
      <c r="A30" s="56" t="s">
        <v>11</v>
      </c>
      <c r="B30" s="56" t="s">
        <v>12</v>
      </c>
      <c r="C30" s="56" t="s">
        <v>13</v>
      </c>
      <c r="D30" s="56" t="s">
        <v>27</v>
      </c>
      <c r="E30" s="56"/>
      <c r="F30" s="56"/>
      <c r="G30" s="56" t="s">
        <v>26</v>
      </c>
      <c r="H30" s="56"/>
      <c r="I30" s="56"/>
    </row>
    <row r="31" spans="1:9" x14ac:dyDescent="0.2">
      <c r="A31" s="56"/>
      <c r="B31" s="56"/>
      <c r="C31" s="56"/>
      <c r="D31" s="25" t="s">
        <v>14</v>
      </c>
      <c r="E31" s="25" t="s">
        <v>15</v>
      </c>
      <c r="F31" s="25" t="s">
        <v>16</v>
      </c>
      <c r="G31" s="25" t="s">
        <v>14</v>
      </c>
      <c r="H31" s="25" t="s">
        <v>15</v>
      </c>
      <c r="I31" s="25" t="s">
        <v>16</v>
      </c>
    </row>
    <row r="32" spans="1:9" x14ac:dyDescent="0.2">
      <c r="A32" s="46" t="s">
        <v>19</v>
      </c>
      <c r="B32" s="44" t="s">
        <v>18</v>
      </c>
      <c r="C32" s="5" t="s">
        <v>33</v>
      </c>
      <c r="D32" s="30">
        <v>37300</v>
      </c>
      <c r="E32" s="44"/>
      <c r="F32" s="44"/>
      <c r="G32" s="27">
        <f>+D32+(D32*0.4)</f>
        <v>52220</v>
      </c>
      <c r="H32" s="44"/>
      <c r="I32" s="44"/>
    </row>
    <row r="33" spans="1:9" x14ac:dyDescent="0.2">
      <c r="A33" s="46"/>
      <c r="B33" s="44"/>
      <c r="C33" s="5" t="s">
        <v>34</v>
      </c>
      <c r="D33" s="18">
        <v>42600</v>
      </c>
      <c r="E33" s="44"/>
      <c r="F33" s="44"/>
      <c r="G33" s="27">
        <f>+D33+(D33*0.4)</f>
        <v>59640</v>
      </c>
      <c r="H33" s="44"/>
      <c r="I33" s="44"/>
    </row>
    <row r="34" spans="1:9" x14ac:dyDescent="0.2">
      <c r="A34" s="46"/>
      <c r="B34" s="44"/>
      <c r="C34" s="5" t="s">
        <v>35</v>
      </c>
      <c r="D34" s="18">
        <v>50900</v>
      </c>
      <c r="E34" s="44"/>
      <c r="F34" s="44"/>
      <c r="G34" s="27">
        <f>+D34+(D34*0.4)</f>
        <v>71260</v>
      </c>
      <c r="H34" s="44"/>
      <c r="I34" s="44"/>
    </row>
    <row r="35" spans="1:9" x14ac:dyDescent="0.2">
      <c r="A35" s="46"/>
      <c r="B35" s="44"/>
      <c r="C35" s="5" t="s">
        <v>40</v>
      </c>
      <c r="D35" s="18">
        <v>57800</v>
      </c>
      <c r="E35" s="44"/>
      <c r="F35" s="44"/>
      <c r="G35" s="27">
        <f>+D35+(D35*0.4)</f>
        <v>80920</v>
      </c>
      <c r="H35" s="44"/>
      <c r="I35" s="44"/>
    </row>
    <row r="36" spans="1:9" x14ac:dyDescent="0.2">
      <c r="A36" s="46"/>
      <c r="B36" s="44"/>
      <c r="C36" s="5" t="s">
        <v>41</v>
      </c>
      <c r="D36" s="18">
        <v>62200</v>
      </c>
      <c r="E36" s="44"/>
      <c r="F36" s="44"/>
      <c r="G36" s="27">
        <f>+D36+(D36*0.4)</f>
        <v>87080</v>
      </c>
      <c r="H36" s="44"/>
      <c r="I36" s="44"/>
    </row>
    <row r="37" spans="1:9" x14ac:dyDescent="0.2">
      <c r="A37" s="46"/>
      <c r="B37" s="44"/>
      <c r="C37" s="5" t="s">
        <v>36</v>
      </c>
      <c r="D37" s="44"/>
      <c r="E37" s="18">
        <v>63900</v>
      </c>
      <c r="F37" s="18">
        <v>63900</v>
      </c>
      <c r="G37" s="60"/>
      <c r="H37" s="27">
        <f t="shared" ref="H37:H39" si="3">+E37+(E37*0.4)</f>
        <v>89460</v>
      </c>
      <c r="I37" s="27">
        <f t="shared" ref="I37:I39" si="4">+F37+(F37*0.4)</f>
        <v>89460</v>
      </c>
    </row>
    <row r="38" spans="1:9" x14ac:dyDescent="0.2">
      <c r="A38" s="46"/>
      <c r="B38" s="44"/>
      <c r="C38" s="5" t="s">
        <v>39</v>
      </c>
      <c r="D38" s="44"/>
      <c r="E38" s="18">
        <v>72200</v>
      </c>
      <c r="F38" s="18">
        <v>72200</v>
      </c>
      <c r="G38" s="60"/>
      <c r="H38" s="27">
        <f t="shared" si="3"/>
        <v>101080</v>
      </c>
      <c r="I38" s="27">
        <f t="shared" si="4"/>
        <v>101080</v>
      </c>
    </row>
    <row r="39" spans="1:9" x14ac:dyDescent="0.2">
      <c r="A39" s="46"/>
      <c r="B39" s="44"/>
      <c r="C39" s="5" t="s">
        <v>42</v>
      </c>
      <c r="D39" s="44"/>
      <c r="E39" s="18">
        <v>74200</v>
      </c>
      <c r="F39" s="18">
        <v>74200</v>
      </c>
      <c r="G39" s="60"/>
      <c r="H39" s="27">
        <f t="shared" si="3"/>
        <v>103880</v>
      </c>
      <c r="I39" s="27">
        <f t="shared" si="4"/>
        <v>103880</v>
      </c>
    </row>
    <row r="40" spans="1:9" x14ac:dyDescent="0.2">
      <c r="A40" s="46" t="s">
        <v>31</v>
      </c>
      <c r="B40" s="44" t="s">
        <v>18</v>
      </c>
      <c r="C40" s="5" t="s">
        <v>33</v>
      </c>
      <c r="D40" s="35">
        <v>34900</v>
      </c>
      <c r="E40" s="55"/>
      <c r="F40" s="55"/>
      <c r="G40" s="27">
        <f>+D40+(D40*0.4)</f>
        <v>48860</v>
      </c>
      <c r="H40" s="44"/>
      <c r="I40" s="44"/>
    </row>
    <row r="41" spans="1:9" x14ac:dyDescent="0.2">
      <c r="A41" s="44"/>
      <c r="B41" s="44"/>
      <c r="C41" s="5" t="s">
        <v>34</v>
      </c>
      <c r="D41" s="35">
        <v>40900</v>
      </c>
      <c r="E41" s="55"/>
      <c r="F41" s="55"/>
      <c r="G41" s="27">
        <f>+D41+(D41*0.4)</f>
        <v>57260</v>
      </c>
      <c r="H41" s="44"/>
      <c r="I41" s="44"/>
    </row>
    <row r="42" spans="1:9" x14ac:dyDescent="0.2">
      <c r="A42" s="44"/>
      <c r="B42" s="44"/>
      <c r="C42" s="5" t="s">
        <v>35</v>
      </c>
      <c r="D42" s="35">
        <v>48000</v>
      </c>
      <c r="E42" s="55"/>
      <c r="F42" s="55"/>
      <c r="G42" s="27">
        <f>+D42+(D42*0.4)</f>
        <v>67200</v>
      </c>
      <c r="H42" s="44"/>
      <c r="I42" s="44"/>
    </row>
    <row r="43" spans="1:9" x14ac:dyDescent="0.2">
      <c r="A43" s="44"/>
      <c r="B43" s="44"/>
      <c r="C43" s="5" t="s">
        <v>40</v>
      </c>
      <c r="D43" s="35">
        <v>54400</v>
      </c>
      <c r="E43" s="55"/>
      <c r="F43" s="55"/>
      <c r="G43" s="27">
        <f>+D43+(D43*0.4)</f>
        <v>76160</v>
      </c>
      <c r="H43" s="44"/>
      <c r="I43" s="44"/>
    </row>
    <row r="44" spans="1:9" x14ac:dyDescent="0.2">
      <c r="A44" s="44"/>
      <c r="B44" s="44"/>
      <c r="C44" s="5" t="s">
        <v>41</v>
      </c>
      <c r="D44" s="35">
        <v>59400</v>
      </c>
      <c r="E44" s="55"/>
      <c r="F44" s="55"/>
      <c r="G44" s="27">
        <f>+D44+(D44*0.4)</f>
        <v>83160</v>
      </c>
      <c r="H44" s="44"/>
      <c r="I44" s="44"/>
    </row>
    <row r="45" spans="1:9" x14ac:dyDescent="0.2">
      <c r="A45" s="44"/>
      <c r="B45" s="44"/>
      <c r="C45" s="5" t="s">
        <v>36</v>
      </c>
      <c r="D45" s="55"/>
      <c r="E45" s="35">
        <v>57400</v>
      </c>
      <c r="F45" s="35">
        <v>57400</v>
      </c>
      <c r="G45" s="60"/>
      <c r="H45" s="27">
        <f t="shared" ref="H45:H47" si="5">+E45+(E45*0.4)</f>
        <v>80360</v>
      </c>
      <c r="I45" s="27">
        <f t="shared" ref="I45:I47" si="6">+F45+(F45*0.4)</f>
        <v>80360</v>
      </c>
    </row>
    <row r="46" spans="1:9" x14ac:dyDescent="0.2">
      <c r="A46" s="44"/>
      <c r="B46" s="44"/>
      <c r="C46" s="5" t="s">
        <v>39</v>
      </c>
      <c r="D46" s="55"/>
      <c r="E46" s="35">
        <v>67900</v>
      </c>
      <c r="F46" s="35">
        <v>67900</v>
      </c>
      <c r="G46" s="60"/>
      <c r="H46" s="27">
        <f t="shared" si="5"/>
        <v>95060</v>
      </c>
      <c r="I46" s="27">
        <f t="shared" si="6"/>
        <v>95060</v>
      </c>
    </row>
    <row r="47" spans="1:9" x14ac:dyDescent="0.2">
      <c r="A47" s="44"/>
      <c r="B47" s="44"/>
      <c r="C47" s="5" t="s">
        <v>42</v>
      </c>
      <c r="D47" s="55"/>
      <c r="E47" s="35">
        <v>69900</v>
      </c>
      <c r="F47" s="35">
        <v>69900</v>
      </c>
      <c r="G47" s="60"/>
      <c r="H47" s="27">
        <f t="shared" si="5"/>
        <v>97860</v>
      </c>
      <c r="I47" s="27">
        <f t="shared" si="6"/>
        <v>97860</v>
      </c>
    </row>
  </sheetData>
  <sheetProtection algorithmName="SHA-512" hashValue="J4PwhUiKNiCjjvx6rY2r15S+Y0lnlNA3oCfza//jIjAdWs5RNrfl6kryKSKR6DFUAXZPXROL9QMa23OFI0GPzA==" saltValue="JyQAwm4BM5r7ZiDB9/fmEQ==" spinCount="100000" sheet="1" objects="1" scenarios="1"/>
  <mergeCells count="43">
    <mergeCell ref="A1:H1"/>
    <mergeCell ref="E4:F8"/>
    <mergeCell ref="A4:A11"/>
    <mergeCell ref="B4:B11"/>
    <mergeCell ref="A2:A3"/>
    <mergeCell ref="B2:B3"/>
    <mergeCell ref="C2:C3"/>
    <mergeCell ref="D2:F2"/>
    <mergeCell ref="D9:D11"/>
    <mergeCell ref="G2:I2"/>
    <mergeCell ref="H4:I8"/>
    <mergeCell ref="G9:G11"/>
    <mergeCell ref="H12:I16"/>
    <mergeCell ref="G17:G19"/>
    <mergeCell ref="H20:I24"/>
    <mergeCell ref="G25:G27"/>
    <mergeCell ref="A28:I28"/>
    <mergeCell ref="A20:A27"/>
    <mergeCell ref="E12:F16"/>
    <mergeCell ref="B20:B27"/>
    <mergeCell ref="D17:D19"/>
    <mergeCell ref="B12:B19"/>
    <mergeCell ref="E20:F24"/>
    <mergeCell ref="D25:D27"/>
    <mergeCell ref="A12:A19"/>
    <mergeCell ref="A29:H29"/>
    <mergeCell ref="A32:A39"/>
    <mergeCell ref="B32:B39"/>
    <mergeCell ref="E32:F36"/>
    <mergeCell ref="H32:I36"/>
    <mergeCell ref="D37:D39"/>
    <mergeCell ref="G37:G39"/>
    <mergeCell ref="G30:I30"/>
    <mergeCell ref="A30:A31"/>
    <mergeCell ref="B30:B31"/>
    <mergeCell ref="C30:C31"/>
    <mergeCell ref="D30:F30"/>
    <mergeCell ref="A40:A47"/>
    <mergeCell ref="B40:B47"/>
    <mergeCell ref="E40:F44"/>
    <mergeCell ref="H40:I44"/>
    <mergeCell ref="D45:D47"/>
    <mergeCell ref="G45:G47"/>
  </mergeCells>
  <hyperlinks>
    <hyperlink ref="A4" r:id="rId1" display="http://www.oocl.com/india/eng/localinformation/localsurcharges/default.htm" xr:uid="{00000000-0004-0000-0B00-000000000000}"/>
    <hyperlink ref="A12" r:id="rId2" display="http://www.oocl.com/india/eng/localinformation/localsurcharges/Local+Surcharge+for+Mundra.htm" xr:uid="{00000000-0004-0000-0B00-000001000000}"/>
    <hyperlink ref="I1" location="'IHL CITY-ICD LIST'!A1" display="HOME" xr:uid="{5EB830B9-479E-4813-BA53-EB6CC3955F76}"/>
    <hyperlink ref="I29" location="'IHL CITY-ICD LIST'!A1" display="HOME" xr:uid="{10210375-7939-439B-BCCD-649B7E3CB9DD}"/>
    <hyperlink ref="A32" r:id="rId3" display="http://www.oocl.com/india/eng/localinformation/localsurcharges/Local+Surcharge+for+Mundra.htm" xr:uid="{8F9233C9-2748-491A-AE8B-AE9FB80004E9}"/>
  </hyperlinks>
  <pageMargins left="0.7" right="0.7" top="0.75" bottom="0.75" header="0.3" footer="0.3"/>
  <pageSetup paperSize="9" scale="63"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9"/>
  <sheetViews>
    <sheetView view="pageBreakPreview" zoomScale="160" zoomScaleNormal="130" zoomScaleSheetLayoutView="160" workbookViewId="0">
      <selection sqref="A1:H1"/>
    </sheetView>
  </sheetViews>
  <sheetFormatPr defaultRowHeight="12.75" x14ac:dyDescent="0.2"/>
  <cols>
    <col min="1" max="1" width="12.42578125" bestFit="1" customWidth="1"/>
    <col min="2" max="2" width="5" bestFit="1" customWidth="1"/>
    <col min="3" max="3" width="15.42578125" bestFit="1" customWidth="1"/>
    <col min="4" max="9" width="13.7109375" customWidth="1"/>
  </cols>
  <sheetData>
    <row r="1" spans="1:9" ht="21" x14ac:dyDescent="0.2">
      <c r="A1" s="57" t="s">
        <v>105</v>
      </c>
      <c r="B1" s="57"/>
      <c r="C1" s="57"/>
      <c r="D1" s="57"/>
      <c r="E1" s="57"/>
      <c r="F1" s="57"/>
      <c r="G1" s="57"/>
      <c r="H1" s="57"/>
      <c r="I1" s="31" t="s">
        <v>59</v>
      </c>
    </row>
    <row r="2" spans="1:9" x14ac:dyDescent="0.2">
      <c r="A2" s="56" t="s">
        <v>11</v>
      </c>
      <c r="B2" s="56" t="s">
        <v>12</v>
      </c>
      <c r="C2" s="56" t="s">
        <v>13</v>
      </c>
      <c r="D2" s="56" t="s">
        <v>27</v>
      </c>
      <c r="E2" s="56"/>
      <c r="F2" s="56"/>
      <c r="G2" s="56" t="s">
        <v>26</v>
      </c>
      <c r="H2" s="56"/>
      <c r="I2" s="56"/>
    </row>
    <row r="3" spans="1:9" x14ac:dyDescent="0.2">
      <c r="A3" s="56"/>
      <c r="B3" s="56"/>
      <c r="C3" s="56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46" t="s">
        <v>17</v>
      </c>
      <c r="B4" s="44" t="s">
        <v>18</v>
      </c>
      <c r="C4" s="5" t="s">
        <v>33</v>
      </c>
      <c r="D4" s="35">
        <v>39845</v>
      </c>
      <c r="E4" s="55"/>
      <c r="F4" s="55"/>
      <c r="G4" s="23">
        <f t="shared" ref="G4:G15" si="0">+D4+(D4*0.4)</f>
        <v>55783</v>
      </c>
      <c r="H4" s="45"/>
      <c r="I4" s="45"/>
    </row>
    <row r="5" spans="1:9" x14ac:dyDescent="0.2">
      <c r="A5" s="46"/>
      <c r="B5" s="44"/>
      <c r="C5" s="5" t="s">
        <v>34</v>
      </c>
      <c r="D5" s="35">
        <v>45200</v>
      </c>
      <c r="E5" s="55"/>
      <c r="F5" s="55"/>
      <c r="G5" s="23">
        <f t="shared" si="0"/>
        <v>63280</v>
      </c>
      <c r="H5" s="45"/>
      <c r="I5" s="45"/>
    </row>
    <row r="6" spans="1:9" x14ac:dyDescent="0.2">
      <c r="A6" s="46"/>
      <c r="B6" s="44"/>
      <c r="C6" s="5" t="s">
        <v>35</v>
      </c>
      <c r="D6" s="35">
        <v>51700</v>
      </c>
      <c r="E6" s="55"/>
      <c r="F6" s="55"/>
      <c r="G6" s="23">
        <f t="shared" si="0"/>
        <v>72380</v>
      </c>
      <c r="H6" s="45"/>
      <c r="I6" s="45"/>
    </row>
    <row r="7" spans="1:9" x14ac:dyDescent="0.2">
      <c r="A7" s="46"/>
      <c r="B7" s="44"/>
      <c r="C7" s="5" t="s">
        <v>44</v>
      </c>
      <c r="D7" s="35">
        <v>57000</v>
      </c>
      <c r="E7" s="55"/>
      <c r="F7" s="55"/>
      <c r="G7" s="23">
        <f t="shared" si="0"/>
        <v>79800</v>
      </c>
      <c r="H7" s="45"/>
      <c r="I7" s="45"/>
    </row>
    <row r="8" spans="1:9" x14ac:dyDescent="0.2">
      <c r="A8" s="46"/>
      <c r="B8" s="44"/>
      <c r="C8" s="5" t="s">
        <v>45</v>
      </c>
      <c r="D8" s="35">
        <v>63900</v>
      </c>
      <c r="E8" s="55"/>
      <c r="F8" s="55"/>
      <c r="G8" s="23">
        <f>+D8+(D8*0.4)</f>
        <v>89460</v>
      </c>
      <c r="H8" s="45"/>
      <c r="I8" s="45"/>
    </row>
    <row r="9" spans="1:9" x14ac:dyDescent="0.2">
      <c r="A9" s="46"/>
      <c r="B9" s="44"/>
      <c r="C9" s="5" t="s">
        <v>36</v>
      </c>
      <c r="D9" s="55"/>
      <c r="E9" s="35">
        <v>69400</v>
      </c>
      <c r="F9" s="35">
        <v>69400</v>
      </c>
      <c r="G9" s="45"/>
      <c r="H9" s="23">
        <f t="shared" ref="H9:I11" si="1">E9*1.4</f>
        <v>97160</v>
      </c>
      <c r="I9" s="23">
        <f t="shared" si="1"/>
        <v>97160</v>
      </c>
    </row>
    <row r="10" spans="1:9" x14ac:dyDescent="0.2">
      <c r="A10" s="46"/>
      <c r="B10" s="44"/>
      <c r="C10" s="5" t="s">
        <v>43</v>
      </c>
      <c r="D10" s="55"/>
      <c r="E10" s="35">
        <v>77600</v>
      </c>
      <c r="F10" s="35">
        <v>77600</v>
      </c>
      <c r="G10" s="45"/>
      <c r="H10" s="23">
        <f t="shared" si="1"/>
        <v>108640</v>
      </c>
      <c r="I10" s="23">
        <f t="shared" si="1"/>
        <v>108640</v>
      </c>
    </row>
    <row r="11" spans="1:9" x14ac:dyDescent="0.2">
      <c r="A11" s="46"/>
      <c r="B11" s="44"/>
      <c r="C11" s="5" t="s">
        <v>46</v>
      </c>
      <c r="D11" s="55"/>
      <c r="E11" s="35">
        <v>79600</v>
      </c>
      <c r="F11" s="35">
        <v>79600</v>
      </c>
      <c r="G11" s="45"/>
      <c r="H11" s="23">
        <f t="shared" si="1"/>
        <v>111440</v>
      </c>
      <c r="I11" s="23">
        <f t="shared" si="1"/>
        <v>111440</v>
      </c>
    </row>
    <row r="12" spans="1:9" x14ac:dyDescent="0.2">
      <c r="A12" s="46" t="s">
        <v>19</v>
      </c>
      <c r="B12" s="44" t="s">
        <v>18</v>
      </c>
      <c r="C12" s="5" t="s">
        <v>33</v>
      </c>
      <c r="D12" s="18">
        <v>34400</v>
      </c>
      <c r="E12" s="44"/>
      <c r="F12" s="44"/>
      <c r="G12" s="23">
        <f t="shared" si="0"/>
        <v>48160</v>
      </c>
      <c r="H12" s="45"/>
      <c r="I12" s="45"/>
    </row>
    <row r="13" spans="1:9" x14ac:dyDescent="0.2">
      <c r="A13" s="46"/>
      <c r="B13" s="44"/>
      <c r="C13" s="5" t="s">
        <v>34</v>
      </c>
      <c r="D13" s="18">
        <v>37500</v>
      </c>
      <c r="E13" s="44"/>
      <c r="F13" s="44"/>
      <c r="G13" s="23">
        <f t="shared" si="0"/>
        <v>52500</v>
      </c>
      <c r="H13" s="45"/>
      <c r="I13" s="45"/>
    </row>
    <row r="14" spans="1:9" x14ac:dyDescent="0.2">
      <c r="A14" s="46"/>
      <c r="B14" s="44"/>
      <c r="C14" s="5" t="s">
        <v>35</v>
      </c>
      <c r="D14" s="18">
        <v>40300</v>
      </c>
      <c r="E14" s="44"/>
      <c r="F14" s="44"/>
      <c r="G14" s="23">
        <f t="shared" si="0"/>
        <v>56420</v>
      </c>
      <c r="H14" s="45"/>
      <c r="I14" s="45"/>
    </row>
    <row r="15" spans="1:9" x14ac:dyDescent="0.2">
      <c r="A15" s="46"/>
      <c r="B15" s="44"/>
      <c r="C15" s="5" t="s">
        <v>44</v>
      </c>
      <c r="D15" s="18">
        <v>43800</v>
      </c>
      <c r="E15" s="44"/>
      <c r="F15" s="44"/>
      <c r="G15" s="23">
        <f t="shared" si="0"/>
        <v>61320</v>
      </c>
      <c r="H15" s="45"/>
      <c r="I15" s="45"/>
    </row>
    <row r="16" spans="1:9" x14ac:dyDescent="0.2">
      <c r="A16" s="46"/>
      <c r="B16" s="44"/>
      <c r="C16" s="5" t="s">
        <v>45</v>
      </c>
      <c r="D16" s="18">
        <v>53700</v>
      </c>
      <c r="E16" s="44"/>
      <c r="F16" s="44"/>
      <c r="G16" s="23">
        <f>+D16+(D16*0.4)</f>
        <v>75180</v>
      </c>
      <c r="H16" s="45"/>
      <c r="I16" s="45"/>
    </row>
    <row r="17" spans="1:9" x14ac:dyDescent="0.2">
      <c r="A17" s="46"/>
      <c r="B17" s="44"/>
      <c r="C17" s="5" t="s">
        <v>36</v>
      </c>
      <c r="D17" s="44"/>
      <c r="E17" s="18">
        <v>51100</v>
      </c>
      <c r="F17" s="18">
        <v>51100</v>
      </c>
      <c r="G17" s="45"/>
      <c r="H17" s="23">
        <f t="shared" ref="H17:I19" si="2">E17*1.4</f>
        <v>71540</v>
      </c>
      <c r="I17" s="23">
        <f t="shared" si="2"/>
        <v>71540</v>
      </c>
    </row>
    <row r="18" spans="1:9" x14ac:dyDescent="0.2">
      <c r="A18" s="46"/>
      <c r="B18" s="44"/>
      <c r="C18" s="5" t="s">
        <v>43</v>
      </c>
      <c r="D18" s="44"/>
      <c r="E18" s="18">
        <v>67000</v>
      </c>
      <c r="F18" s="18">
        <v>67000</v>
      </c>
      <c r="G18" s="45"/>
      <c r="H18" s="23">
        <f t="shared" si="2"/>
        <v>93800</v>
      </c>
      <c r="I18" s="23">
        <f t="shared" si="2"/>
        <v>93800</v>
      </c>
    </row>
    <row r="19" spans="1:9" x14ac:dyDescent="0.2">
      <c r="A19" s="46"/>
      <c r="B19" s="44"/>
      <c r="C19" s="5" t="s">
        <v>46</v>
      </c>
      <c r="D19" s="44"/>
      <c r="E19" s="18">
        <v>69000</v>
      </c>
      <c r="F19" s="18">
        <v>69000</v>
      </c>
      <c r="G19" s="45"/>
      <c r="H19" s="23">
        <f t="shared" si="2"/>
        <v>96600</v>
      </c>
      <c r="I19" s="23">
        <f t="shared" si="2"/>
        <v>96600</v>
      </c>
    </row>
    <row r="20" spans="1:9" x14ac:dyDescent="0.2">
      <c r="A20" s="46" t="s">
        <v>31</v>
      </c>
      <c r="B20" s="44" t="s">
        <v>18</v>
      </c>
      <c r="C20" s="5" t="s">
        <v>33</v>
      </c>
      <c r="D20" s="35">
        <v>30300</v>
      </c>
      <c r="E20" s="55"/>
      <c r="F20" s="55"/>
      <c r="G20" s="23">
        <f>+D20+(D20*0.4)</f>
        <v>42420</v>
      </c>
      <c r="H20" s="45"/>
      <c r="I20" s="45"/>
    </row>
    <row r="21" spans="1:9" x14ac:dyDescent="0.2">
      <c r="A21" s="46"/>
      <c r="B21" s="44"/>
      <c r="C21" s="5" t="s">
        <v>34</v>
      </c>
      <c r="D21" s="35">
        <v>33500</v>
      </c>
      <c r="E21" s="55"/>
      <c r="F21" s="55"/>
      <c r="G21" s="23">
        <f>+D21+(D21*0.4)</f>
        <v>46900</v>
      </c>
      <c r="H21" s="45"/>
      <c r="I21" s="45"/>
    </row>
    <row r="22" spans="1:9" x14ac:dyDescent="0.2">
      <c r="A22" s="46"/>
      <c r="B22" s="44"/>
      <c r="C22" s="5" t="s">
        <v>35</v>
      </c>
      <c r="D22" s="35">
        <v>36200</v>
      </c>
      <c r="E22" s="55"/>
      <c r="F22" s="55"/>
      <c r="G22" s="23">
        <f>+D22+(D22*0.4)</f>
        <v>50680</v>
      </c>
      <c r="H22" s="45"/>
      <c r="I22" s="45"/>
    </row>
    <row r="23" spans="1:9" x14ac:dyDescent="0.2">
      <c r="A23" s="46"/>
      <c r="B23" s="44"/>
      <c r="C23" s="5" t="s">
        <v>44</v>
      </c>
      <c r="D23" s="35">
        <v>39700</v>
      </c>
      <c r="E23" s="55"/>
      <c r="F23" s="55"/>
      <c r="G23" s="23">
        <f>+D23+(D23*0.4)</f>
        <v>55580</v>
      </c>
      <c r="H23" s="45"/>
      <c r="I23" s="45"/>
    </row>
    <row r="24" spans="1:9" x14ac:dyDescent="0.2">
      <c r="A24" s="46"/>
      <c r="B24" s="44"/>
      <c r="C24" s="5" t="s">
        <v>45</v>
      </c>
      <c r="D24" s="35">
        <v>49700</v>
      </c>
      <c r="E24" s="55"/>
      <c r="F24" s="55"/>
      <c r="G24" s="23">
        <f>+D24+(D24*0.4)</f>
        <v>69580</v>
      </c>
      <c r="H24" s="45"/>
      <c r="I24" s="45"/>
    </row>
    <row r="25" spans="1:9" x14ac:dyDescent="0.2">
      <c r="A25" s="46"/>
      <c r="B25" s="44"/>
      <c r="C25" s="5" t="s">
        <v>36</v>
      </c>
      <c r="D25" s="55"/>
      <c r="E25" s="35">
        <v>44200</v>
      </c>
      <c r="F25" s="35">
        <v>44200</v>
      </c>
      <c r="G25" s="45"/>
      <c r="H25" s="23">
        <f t="shared" ref="H25:I27" si="3">E25*1.4</f>
        <v>61879.999999999993</v>
      </c>
      <c r="I25" s="23">
        <f t="shared" si="3"/>
        <v>61879.999999999993</v>
      </c>
    </row>
    <row r="26" spans="1:9" x14ac:dyDescent="0.2">
      <c r="A26" s="46"/>
      <c r="B26" s="44"/>
      <c r="C26" s="5" t="s">
        <v>43</v>
      </c>
      <c r="D26" s="55"/>
      <c r="E26" s="35">
        <v>60000</v>
      </c>
      <c r="F26" s="35">
        <v>60000</v>
      </c>
      <c r="G26" s="45"/>
      <c r="H26" s="23">
        <f t="shared" si="3"/>
        <v>84000</v>
      </c>
      <c r="I26" s="23">
        <f t="shared" si="3"/>
        <v>84000</v>
      </c>
    </row>
    <row r="27" spans="1:9" x14ac:dyDescent="0.2">
      <c r="A27" s="46"/>
      <c r="B27" s="44"/>
      <c r="C27" s="5" t="s">
        <v>46</v>
      </c>
      <c r="D27" s="55"/>
      <c r="E27" s="35">
        <f>E26+2000</f>
        <v>62000</v>
      </c>
      <c r="F27" s="35">
        <f>F26+2000</f>
        <v>62000</v>
      </c>
      <c r="G27" s="45"/>
      <c r="H27" s="23">
        <f t="shared" si="3"/>
        <v>86800</v>
      </c>
      <c r="I27" s="23">
        <f t="shared" si="3"/>
        <v>86800</v>
      </c>
    </row>
    <row r="29" spans="1:9" x14ac:dyDescent="0.2">
      <c r="A29" s="10"/>
    </row>
  </sheetData>
  <sheetProtection algorithmName="SHA-512" hashValue="tDqA2HAbkIpSack495PneMVJ988ZOcBZISuHNrLEsI8X+nAwm0p94DboMVf51gyBDMQn+jkkGbMVpEi3nC5Fmg==" saltValue="GhoXF7h/ipcy2U4oYiE6uA==" spinCount="100000" sheet="1" objects="1" scenarios="1"/>
  <mergeCells count="24">
    <mergeCell ref="A1:H1"/>
    <mergeCell ref="A4:A11"/>
    <mergeCell ref="B4:B11"/>
    <mergeCell ref="A2:A3"/>
    <mergeCell ref="B2:B3"/>
    <mergeCell ref="C2:C3"/>
    <mergeCell ref="D2:F2"/>
    <mergeCell ref="E4:F8"/>
    <mergeCell ref="D9:D11"/>
    <mergeCell ref="G9:G11"/>
    <mergeCell ref="G2:I2"/>
    <mergeCell ref="H12:I16"/>
    <mergeCell ref="H4:I8"/>
    <mergeCell ref="H20:I24"/>
    <mergeCell ref="A20:A27"/>
    <mergeCell ref="B20:B27"/>
    <mergeCell ref="E20:F24"/>
    <mergeCell ref="D25:D27"/>
    <mergeCell ref="G25:G27"/>
    <mergeCell ref="A12:A19"/>
    <mergeCell ref="B12:B19"/>
    <mergeCell ref="E12:F16"/>
    <mergeCell ref="D17:D19"/>
    <mergeCell ref="G17:G19"/>
  </mergeCells>
  <hyperlinks>
    <hyperlink ref="A12" r:id="rId1" display="http://www.oocl.com/india/eng/localinformation/localsurcharges/Local+Surcharge+for+Mundra.htm" xr:uid="{00000000-0004-0000-0D00-000000000000}"/>
    <hyperlink ref="A4" r:id="rId2" display="http://www.oocl.com/india/eng/localinformation/localsurcharges/default.htm" xr:uid="{00000000-0004-0000-0D00-000001000000}"/>
    <hyperlink ref="I1" location="'IHL CITY-ICD LIST'!A1" display="HOME" xr:uid="{EA917C51-8B53-4BD6-A15C-6A202DDA2303}"/>
  </hyperlinks>
  <pageMargins left="0.7" right="0.7" top="0.75" bottom="0.75" header="0.3" footer="0.3"/>
  <pageSetup paperSize="9" scale="61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7"/>
  <sheetViews>
    <sheetView view="pageBreakPreview" zoomScale="145" zoomScaleNormal="130" zoomScaleSheetLayoutView="145" workbookViewId="0">
      <selection sqref="A1:H1"/>
    </sheetView>
  </sheetViews>
  <sheetFormatPr defaultRowHeight="12.75" x14ac:dyDescent="0.2"/>
  <cols>
    <col min="1" max="1" width="12.42578125" bestFit="1" customWidth="1"/>
    <col min="2" max="2" width="5" bestFit="1" customWidth="1"/>
    <col min="3" max="3" width="15.42578125" bestFit="1" customWidth="1"/>
    <col min="4" max="9" width="14.7109375" customWidth="1"/>
  </cols>
  <sheetData>
    <row r="1" spans="1:9" ht="21" x14ac:dyDescent="0.2">
      <c r="A1" s="57" t="s">
        <v>106</v>
      </c>
      <c r="B1" s="57"/>
      <c r="C1" s="57"/>
      <c r="D1" s="57"/>
      <c r="E1" s="57"/>
      <c r="F1" s="57"/>
      <c r="G1" s="57"/>
      <c r="H1" s="57"/>
      <c r="I1" s="31" t="s">
        <v>59</v>
      </c>
    </row>
    <row r="2" spans="1:9" x14ac:dyDescent="0.2">
      <c r="A2" s="56" t="s">
        <v>11</v>
      </c>
      <c r="B2" s="56" t="s">
        <v>12</v>
      </c>
      <c r="C2" s="56" t="s">
        <v>13</v>
      </c>
      <c r="D2" s="56" t="s">
        <v>27</v>
      </c>
      <c r="E2" s="56"/>
      <c r="F2" s="56"/>
      <c r="G2" s="56" t="s">
        <v>26</v>
      </c>
      <c r="H2" s="56"/>
      <c r="I2" s="56"/>
    </row>
    <row r="3" spans="1:9" x14ac:dyDescent="0.2">
      <c r="A3" s="56"/>
      <c r="B3" s="56"/>
      <c r="C3" s="56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46" t="s">
        <v>17</v>
      </c>
      <c r="B4" s="44" t="s">
        <v>18</v>
      </c>
      <c r="C4" s="5" t="s">
        <v>33</v>
      </c>
      <c r="D4" s="35">
        <v>39100</v>
      </c>
      <c r="E4" s="55"/>
      <c r="F4" s="55"/>
      <c r="G4" s="23">
        <f>+D4+(D4*0.4)</f>
        <v>54740</v>
      </c>
      <c r="H4" s="45"/>
      <c r="I4" s="45"/>
    </row>
    <row r="5" spans="1:9" x14ac:dyDescent="0.2">
      <c r="A5" s="46"/>
      <c r="B5" s="44"/>
      <c r="C5" s="5" t="s">
        <v>34</v>
      </c>
      <c r="D5" s="35">
        <v>44500</v>
      </c>
      <c r="E5" s="55"/>
      <c r="F5" s="55"/>
      <c r="G5" s="23">
        <f>+D5+(D5*0.4)</f>
        <v>62300</v>
      </c>
      <c r="H5" s="45"/>
      <c r="I5" s="45"/>
    </row>
    <row r="6" spans="1:9" x14ac:dyDescent="0.2">
      <c r="A6" s="46"/>
      <c r="B6" s="44"/>
      <c r="C6" s="5" t="s">
        <v>35</v>
      </c>
      <c r="D6" s="35">
        <v>50400</v>
      </c>
      <c r="E6" s="55"/>
      <c r="F6" s="55"/>
      <c r="G6" s="23">
        <f>+D6+(D6*0.4)</f>
        <v>70560</v>
      </c>
      <c r="H6" s="45"/>
      <c r="I6" s="45"/>
    </row>
    <row r="7" spans="1:9" x14ac:dyDescent="0.2">
      <c r="A7" s="46"/>
      <c r="B7" s="44"/>
      <c r="C7" s="5" t="s">
        <v>44</v>
      </c>
      <c r="D7" s="35">
        <v>59200</v>
      </c>
      <c r="E7" s="55"/>
      <c r="F7" s="55"/>
      <c r="G7" s="23">
        <f>+D7+(D7*0.4)</f>
        <v>82880</v>
      </c>
      <c r="H7" s="45"/>
      <c r="I7" s="45"/>
    </row>
    <row r="8" spans="1:9" x14ac:dyDescent="0.2">
      <c r="A8" s="46"/>
      <c r="B8" s="44"/>
      <c r="C8" s="5" t="s">
        <v>45</v>
      </c>
      <c r="D8" s="35">
        <v>65900</v>
      </c>
      <c r="E8" s="55"/>
      <c r="F8" s="55"/>
      <c r="G8" s="23">
        <f>+D8+(D8*0.4)</f>
        <v>92260</v>
      </c>
      <c r="H8" s="45"/>
      <c r="I8" s="45"/>
    </row>
    <row r="9" spans="1:9" x14ac:dyDescent="0.2">
      <c r="A9" s="46"/>
      <c r="B9" s="44"/>
      <c r="C9" s="5" t="s">
        <v>36</v>
      </c>
      <c r="D9" s="55"/>
      <c r="E9" s="35">
        <v>66400</v>
      </c>
      <c r="F9" s="35">
        <v>66400</v>
      </c>
      <c r="G9" s="45"/>
      <c r="H9" s="23">
        <f>+E9+(E9*0.4)</f>
        <v>92960</v>
      </c>
      <c r="I9" s="23">
        <f t="shared" ref="I9:I11" si="0">+F9+(F9*0.4)</f>
        <v>92960</v>
      </c>
    </row>
    <row r="10" spans="1:9" x14ac:dyDescent="0.2">
      <c r="A10" s="46"/>
      <c r="B10" s="44"/>
      <c r="C10" s="5" t="s">
        <v>43</v>
      </c>
      <c r="D10" s="55"/>
      <c r="E10" s="35">
        <v>74500</v>
      </c>
      <c r="F10" s="35">
        <v>74500</v>
      </c>
      <c r="G10" s="45"/>
      <c r="H10" s="23">
        <f>+E10+(E10*0.4)</f>
        <v>104300</v>
      </c>
      <c r="I10" s="23">
        <f t="shared" si="0"/>
        <v>104300</v>
      </c>
    </row>
    <row r="11" spans="1:9" x14ac:dyDescent="0.2">
      <c r="A11" s="46"/>
      <c r="B11" s="44"/>
      <c r="C11" s="5" t="s">
        <v>46</v>
      </c>
      <c r="D11" s="55"/>
      <c r="E11" s="35">
        <v>76500</v>
      </c>
      <c r="F11" s="35">
        <v>76500</v>
      </c>
      <c r="G11" s="45"/>
      <c r="H11" s="23">
        <f>+E11+(E11*0.4)</f>
        <v>107100</v>
      </c>
      <c r="I11" s="23">
        <f t="shared" si="0"/>
        <v>107100</v>
      </c>
    </row>
    <row r="12" spans="1:9" x14ac:dyDescent="0.2">
      <c r="A12" s="46" t="s">
        <v>19</v>
      </c>
      <c r="B12" s="44" t="s">
        <v>18</v>
      </c>
      <c r="C12" s="5" t="s">
        <v>33</v>
      </c>
      <c r="D12" s="18">
        <v>32200</v>
      </c>
      <c r="E12" s="44"/>
      <c r="F12" s="44"/>
      <c r="G12" s="23">
        <f>+D12+(D12*0.4)</f>
        <v>45080</v>
      </c>
      <c r="H12" s="45"/>
      <c r="I12" s="45"/>
    </row>
    <row r="13" spans="1:9" x14ac:dyDescent="0.2">
      <c r="A13" s="46"/>
      <c r="B13" s="44"/>
      <c r="C13" s="5" t="s">
        <v>34</v>
      </c>
      <c r="D13" s="18">
        <v>34800</v>
      </c>
      <c r="E13" s="44"/>
      <c r="F13" s="44"/>
      <c r="G13" s="23">
        <f>+D13+(D13*0.4)</f>
        <v>48720</v>
      </c>
      <c r="H13" s="45"/>
      <c r="I13" s="45"/>
    </row>
    <row r="14" spans="1:9" x14ac:dyDescent="0.2">
      <c r="A14" s="46"/>
      <c r="B14" s="44"/>
      <c r="C14" s="5" t="s">
        <v>35</v>
      </c>
      <c r="D14" s="18">
        <v>39200</v>
      </c>
      <c r="E14" s="44"/>
      <c r="F14" s="44"/>
      <c r="G14" s="23">
        <f>+D14+(D14*0.4)</f>
        <v>54880</v>
      </c>
      <c r="H14" s="45"/>
      <c r="I14" s="45"/>
    </row>
    <row r="15" spans="1:9" x14ac:dyDescent="0.2">
      <c r="A15" s="46"/>
      <c r="B15" s="44"/>
      <c r="C15" s="5" t="s">
        <v>44</v>
      </c>
      <c r="D15" s="18">
        <v>42600</v>
      </c>
      <c r="E15" s="44"/>
      <c r="F15" s="44"/>
      <c r="G15" s="23">
        <f>+D15+(D15*0.4)</f>
        <v>59640</v>
      </c>
      <c r="H15" s="45"/>
      <c r="I15" s="45"/>
    </row>
    <row r="16" spans="1:9" x14ac:dyDescent="0.2">
      <c r="A16" s="46"/>
      <c r="B16" s="44"/>
      <c r="C16" s="5" t="s">
        <v>45</v>
      </c>
      <c r="D16" s="18">
        <v>48000</v>
      </c>
      <c r="E16" s="44"/>
      <c r="F16" s="44"/>
      <c r="G16" s="23">
        <f>+D16+(D16*0.4)</f>
        <v>67200</v>
      </c>
      <c r="H16" s="45"/>
      <c r="I16" s="45"/>
    </row>
    <row r="17" spans="1:9" x14ac:dyDescent="0.2">
      <c r="A17" s="46"/>
      <c r="B17" s="44"/>
      <c r="C17" s="5" t="s">
        <v>36</v>
      </c>
      <c r="D17" s="44"/>
      <c r="E17" s="18">
        <v>56600</v>
      </c>
      <c r="F17" s="18">
        <v>56600</v>
      </c>
      <c r="G17" s="45"/>
      <c r="H17" s="23">
        <f>+E17+(E17*0.4)</f>
        <v>79240</v>
      </c>
      <c r="I17" s="23">
        <f t="shared" ref="I17:I19" si="1">+F17+(F17*0.4)</f>
        <v>79240</v>
      </c>
    </row>
    <row r="18" spans="1:9" x14ac:dyDescent="0.2">
      <c r="A18" s="46"/>
      <c r="B18" s="44"/>
      <c r="C18" s="5" t="s">
        <v>43</v>
      </c>
      <c r="D18" s="44"/>
      <c r="E18" s="18">
        <v>60900</v>
      </c>
      <c r="F18" s="18">
        <v>60900</v>
      </c>
      <c r="G18" s="45"/>
      <c r="H18" s="23">
        <f>+E18+(E18*0.4)</f>
        <v>85260</v>
      </c>
      <c r="I18" s="23">
        <f t="shared" si="1"/>
        <v>85260</v>
      </c>
    </row>
    <row r="19" spans="1:9" x14ac:dyDescent="0.2">
      <c r="A19" s="46"/>
      <c r="B19" s="44"/>
      <c r="C19" s="5" t="s">
        <v>46</v>
      </c>
      <c r="D19" s="44"/>
      <c r="E19" s="18">
        <v>62900</v>
      </c>
      <c r="F19" s="18">
        <v>62900</v>
      </c>
      <c r="G19" s="45"/>
      <c r="H19" s="23">
        <f>+E19+(E19*0.4)</f>
        <v>88060</v>
      </c>
      <c r="I19" s="23">
        <f t="shared" si="1"/>
        <v>88060</v>
      </c>
    </row>
    <row r="20" spans="1:9" x14ac:dyDescent="0.2">
      <c r="A20" s="46" t="s">
        <v>31</v>
      </c>
      <c r="B20" s="44" t="s">
        <v>18</v>
      </c>
      <c r="C20" s="5" t="s">
        <v>33</v>
      </c>
      <c r="D20" s="35">
        <v>32225</v>
      </c>
      <c r="E20" s="55"/>
      <c r="F20" s="55"/>
      <c r="G20" s="23">
        <f>+D20+(D20*0.4)</f>
        <v>45115</v>
      </c>
      <c r="H20" s="45"/>
      <c r="I20" s="45"/>
    </row>
    <row r="21" spans="1:9" x14ac:dyDescent="0.2">
      <c r="A21" s="46"/>
      <c r="B21" s="44"/>
      <c r="C21" s="5" t="s">
        <v>34</v>
      </c>
      <c r="D21" s="35">
        <v>34825</v>
      </c>
      <c r="E21" s="55"/>
      <c r="F21" s="55"/>
      <c r="G21" s="23">
        <f>+D21+(D21*0.4)</f>
        <v>48755</v>
      </c>
      <c r="H21" s="45"/>
      <c r="I21" s="45"/>
    </row>
    <row r="22" spans="1:9" x14ac:dyDescent="0.2">
      <c r="A22" s="46"/>
      <c r="B22" s="44"/>
      <c r="C22" s="5" t="s">
        <v>35</v>
      </c>
      <c r="D22" s="35">
        <v>39225</v>
      </c>
      <c r="E22" s="55"/>
      <c r="F22" s="55"/>
      <c r="G22" s="23">
        <f>+D22+(D22*0.4)</f>
        <v>54915</v>
      </c>
      <c r="H22" s="45"/>
      <c r="I22" s="45"/>
    </row>
    <row r="23" spans="1:9" x14ac:dyDescent="0.2">
      <c r="A23" s="46"/>
      <c r="B23" s="44"/>
      <c r="C23" s="5" t="s">
        <v>44</v>
      </c>
      <c r="D23" s="35">
        <v>42575</v>
      </c>
      <c r="E23" s="55"/>
      <c r="F23" s="55"/>
      <c r="G23" s="23">
        <f>+D23+(D23*0.4)</f>
        <v>59605</v>
      </c>
      <c r="H23" s="45"/>
      <c r="I23" s="45"/>
    </row>
    <row r="24" spans="1:9" x14ac:dyDescent="0.2">
      <c r="A24" s="46"/>
      <c r="B24" s="44"/>
      <c r="C24" s="5" t="s">
        <v>45</v>
      </c>
      <c r="D24" s="35">
        <v>47975</v>
      </c>
      <c r="E24" s="55"/>
      <c r="F24" s="55"/>
      <c r="G24" s="23">
        <f>+D24+(D24*0.4)</f>
        <v>67165</v>
      </c>
      <c r="H24" s="45"/>
      <c r="I24" s="45"/>
    </row>
    <row r="25" spans="1:9" x14ac:dyDescent="0.2">
      <c r="A25" s="46"/>
      <c r="B25" s="44"/>
      <c r="C25" s="5" t="s">
        <v>36</v>
      </c>
      <c r="D25" s="55"/>
      <c r="E25" s="35">
        <v>54175</v>
      </c>
      <c r="F25" s="35">
        <v>54175</v>
      </c>
      <c r="G25" s="45"/>
      <c r="H25" s="23">
        <f t="shared" ref="H25:I27" si="2">+E25+(E25*0.4)</f>
        <v>75845</v>
      </c>
      <c r="I25" s="23">
        <f t="shared" si="2"/>
        <v>75845</v>
      </c>
    </row>
    <row r="26" spans="1:9" x14ac:dyDescent="0.2">
      <c r="A26" s="46"/>
      <c r="B26" s="44"/>
      <c r="C26" s="5" t="s">
        <v>43</v>
      </c>
      <c r="D26" s="55"/>
      <c r="E26" s="35">
        <v>58675</v>
      </c>
      <c r="F26" s="35">
        <v>58675</v>
      </c>
      <c r="G26" s="45"/>
      <c r="H26" s="23">
        <f t="shared" si="2"/>
        <v>82145</v>
      </c>
      <c r="I26" s="23">
        <f t="shared" si="2"/>
        <v>82145</v>
      </c>
    </row>
    <row r="27" spans="1:9" x14ac:dyDescent="0.2">
      <c r="A27" s="46"/>
      <c r="B27" s="44"/>
      <c r="C27" s="5" t="s">
        <v>46</v>
      </c>
      <c r="D27" s="55"/>
      <c r="E27" s="35">
        <v>60675</v>
      </c>
      <c r="F27" s="35">
        <v>60675</v>
      </c>
      <c r="G27" s="45"/>
      <c r="H27" s="23">
        <f t="shared" si="2"/>
        <v>84945</v>
      </c>
      <c r="I27" s="23">
        <f t="shared" si="2"/>
        <v>84945</v>
      </c>
    </row>
  </sheetData>
  <sheetProtection algorithmName="SHA-512" hashValue="1u1c9ZpreYx38afRXCSM69yBtEd/J+Az5PTgyngzMS6hAsHyPUSRekl+Pddwrli2hnceYuqcYr4B24PuqqApZg==" saltValue="U7R6wNbT+8qaZbSBptwB/g==" spinCount="100000" sheet="1" objects="1" scenarios="1"/>
  <mergeCells count="24">
    <mergeCell ref="A1:H1"/>
    <mergeCell ref="A4:A11"/>
    <mergeCell ref="B4:B11"/>
    <mergeCell ref="A2:A3"/>
    <mergeCell ref="B2:B3"/>
    <mergeCell ref="C2:C3"/>
    <mergeCell ref="D2:F2"/>
    <mergeCell ref="G2:I2"/>
    <mergeCell ref="D9:D11"/>
    <mergeCell ref="E4:F8"/>
    <mergeCell ref="H4:I8"/>
    <mergeCell ref="G9:G11"/>
    <mergeCell ref="A12:A19"/>
    <mergeCell ref="B12:B19"/>
    <mergeCell ref="G17:G19"/>
    <mergeCell ref="H20:I24"/>
    <mergeCell ref="A20:A27"/>
    <mergeCell ref="B20:B27"/>
    <mergeCell ref="D17:D19"/>
    <mergeCell ref="E20:F24"/>
    <mergeCell ref="D25:D27"/>
    <mergeCell ref="G25:G27"/>
    <mergeCell ref="H12:I16"/>
    <mergeCell ref="E12:F16"/>
  </mergeCells>
  <hyperlinks>
    <hyperlink ref="A12" r:id="rId1" display="http://www.oocl.com/india/eng/localinformation/localsurcharges/Local+Surcharge+for+Mundra.htm" xr:uid="{00000000-0004-0000-0E00-000000000000}"/>
    <hyperlink ref="A4" r:id="rId2" display="http://www.oocl.com/india/eng/localinformation/localsurcharges/default.htm" xr:uid="{00000000-0004-0000-0E00-000001000000}"/>
    <hyperlink ref="I1" location="'IHL CITY-ICD LIST'!A1" display="HOME" xr:uid="{25699877-C054-4235-A21F-C21B601841D4}"/>
  </hyperlinks>
  <pageMargins left="0.7" right="0.7" top="0.75" bottom="0.75" header="0.3" footer="0.3"/>
  <pageSetup paperSize="9" scale="61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1"/>
  <sheetViews>
    <sheetView view="pageBreakPreview" zoomScale="160" zoomScaleNormal="130" zoomScaleSheetLayoutView="160" workbookViewId="0">
      <selection sqref="A1:H1"/>
    </sheetView>
  </sheetViews>
  <sheetFormatPr defaultRowHeight="12.75" x14ac:dyDescent="0.2"/>
  <cols>
    <col min="1" max="1" width="11.140625" bestFit="1" customWidth="1"/>
    <col min="3" max="3" width="15.42578125" bestFit="1" customWidth="1"/>
    <col min="4" max="9" width="15.7109375" customWidth="1"/>
  </cols>
  <sheetData>
    <row r="1" spans="1:9" ht="21" x14ac:dyDescent="0.2">
      <c r="A1" s="57" t="s">
        <v>107</v>
      </c>
      <c r="B1" s="57"/>
      <c r="C1" s="57"/>
      <c r="D1" s="57"/>
      <c r="E1" s="57"/>
      <c r="F1" s="57"/>
      <c r="G1" s="57"/>
      <c r="H1" s="57"/>
      <c r="I1" s="31" t="s">
        <v>59</v>
      </c>
    </row>
    <row r="2" spans="1:9" x14ac:dyDescent="0.2">
      <c r="A2" s="56" t="s">
        <v>11</v>
      </c>
      <c r="B2" s="56" t="s">
        <v>12</v>
      </c>
      <c r="C2" s="56" t="s">
        <v>13</v>
      </c>
      <c r="D2" s="56" t="s">
        <v>27</v>
      </c>
      <c r="E2" s="56"/>
      <c r="F2" s="56"/>
      <c r="G2" s="56" t="s">
        <v>26</v>
      </c>
      <c r="H2" s="56"/>
      <c r="I2" s="56"/>
    </row>
    <row r="3" spans="1:9" x14ac:dyDescent="0.2">
      <c r="A3" s="56"/>
      <c r="B3" s="56"/>
      <c r="C3" s="56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46" t="s">
        <v>17</v>
      </c>
      <c r="B4" s="44" t="s">
        <v>18</v>
      </c>
      <c r="C4" s="5" t="s">
        <v>33</v>
      </c>
      <c r="D4" s="18">
        <v>45200</v>
      </c>
      <c r="E4" s="44"/>
      <c r="F4" s="44"/>
      <c r="G4" s="5">
        <f t="shared" ref="G4:G8" si="0">+D4+(D4*0.4)</f>
        <v>63280</v>
      </c>
      <c r="H4" s="44"/>
      <c r="I4" s="44"/>
    </row>
    <row r="5" spans="1:9" x14ac:dyDescent="0.2">
      <c r="A5" s="46"/>
      <c r="B5" s="44"/>
      <c r="C5" s="5" t="s">
        <v>34</v>
      </c>
      <c r="D5" s="18">
        <v>51500</v>
      </c>
      <c r="E5" s="44"/>
      <c r="F5" s="44"/>
      <c r="G5" s="5">
        <f t="shared" si="0"/>
        <v>72100</v>
      </c>
      <c r="H5" s="44"/>
      <c r="I5" s="44"/>
    </row>
    <row r="6" spans="1:9" x14ac:dyDescent="0.2">
      <c r="A6" s="46"/>
      <c r="B6" s="44"/>
      <c r="C6" s="5" t="s">
        <v>35</v>
      </c>
      <c r="D6" s="18">
        <v>57300</v>
      </c>
      <c r="E6" s="44"/>
      <c r="F6" s="44"/>
      <c r="G6" s="5">
        <f t="shared" si="0"/>
        <v>80220</v>
      </c>
      <c r="H6" s="44"/>
      <c r="I6" s="44"/>
    </row>
    <row r="7" spans="1:9" x14ac:dyDescent="0.2">
      <c r="A7" s="46"/>
      <c r="B7" s="44"/>
      <c r="C7" s="5" t="s">
        <v>44</v>
      </c>
      <c r="D7" s="18">
        <v>62500</v>
      </c>
      <c r="E7" s="44"/>
      <c r="F7" s="44"/>
      <c r="G7" s="5">
        <f t="shared" si="0"/>
        <v>87500</v>
      </c>
      <c r="H7" s="44"/>
      <c r="I7" s="44"/>
    </row>
    <row r="8" spans="1:9" x14ac:dyDescent="0.2">
      <c r="A8" s="46"/>
      <c r="B8" s="44"/>
      <c r="C8" s="5" t="s">
        <v>45</v>
      </c>
      <c r="D8" s="18">
        <v>69200</v>
      </c>
      <c r="E8" s="44"/>
      <c r="F8" s="44"/>
      <c r="G8" s="5">
        <f t="shared" si="0"/>
        <v>96880</v>
      </c>
      <c r="H8" s="44"/>
      <c r="I8" s="44"/>
    </row>
    <row r="9" spans="1:9" x14ac:dyDescent="0.2">
      <c r="A9" s="46"/>
      <c r="B9" s="44"/>
      <c r="C9" s="5" t="s">
        <v>36</v>
      </c>
      <c r="D9" s="44"/>
      <c r="E9" s="18">
        <v>78200</v>
      </c>
      <c r="F9" s="18">
        <v>78200</v>
      </c>
      <c r="G9" s="44"/>
      <c r="H9" s="5">
        <f t="shared" ref="H9:I11" si="1">+E9+(E9*0.4)</f>
        <v>109480</v>
      </c>
      <c r="I9" s="5">
        <f t="shared" si="1"/>
        <v>109480</v>
      </c>
    </row>
    <row r="10" spans="1:9" x14ac:dyDescent="0.2">
      <c r="A10" s="46"/>
      <c r="B10" s="44"/>
      <c r="C10" s="5" t="s">
        <v>43</v>
      </c>
      <c r="D10" s="44"/>
      <c r="E10" s="18">
        <v>88200</v>
      </c>
      <c r="F10" s="18">
        <v>88200</v>
      </c>
      <c r="G10" s="44"/>
      <c r="H10" s="5">
        <f t="shared" si="1"/>
        <v>123480</v>
      </c>
      <c r="I10" s="5">
        <f t="shared" si="1"/>
        <v>123480</v>
      </c>
    </row>
    <row r="11" spans="1:9" x14ac:dyDescent="0.2">
      <c r="A11" s="46"/>
      <c r="B11" s="44"/>
      <c r="C11" s="5" t="s">
        <v>46</v>
      </c>
      <c r="D11" s="44"/>
      <c r="E11" s="18">
        <v>90200</v>
      </c>
      <c r="F11" s="18">
        <v>90200</v>
      </c>
      <c r="G11" s="44"/>
      <c r="H11" s="5">
        <f t="shared" si="1"/>
        <v>126280</v>
      </c>
      <c r="I11" s="5">
        <f t="shared" si="1"/>
        <v>126280</v>
      </c>
    </row>
  </sheetData>
  <sheetProtection algorithmName="SHA-512" hashValue="QcisQSQe09pjkVZYgYlPCJekD4eAsWkuWyXG31mnlxF609HwbFtPYeBQeB1I+WhQOmaMpCE3goojafCOj6kM6Q==" saltValue="fhTWixDLIUWNd9DfIkfvQw==" spinCount="100000" sheet="1" objects="1" scenarios="1"/>
  <mergeCells count="12">
    <mergeCell ref="A1:H1"/>
    <mergeCell ref="G2:I2"/>
    <mergeCell ref="H4:I8"/>
    <mergeCell ref="D9:D11"/>
    <mergeCell ref="G9:G11"/>
    <mergeCell ref="A4:A11"/>
    <mergeCell ref="B4:B11"/>
    <mergeCell ref="A2:A3"/>
    <mergeCell ref="B2:B3"/>
    <mergeCell ref="C2:C3"/>
    <mergeCell ref="D2:F2"/>
    <mergeCell ref="E4:F8"/>
  </mergeCells>
  <hyperlinks>
    <hyperlink ref="A4" r:id="rId1" display="http://www.oocl.com/india/eng/localinformation/localsurcharges/default.htm" xr:uid="{00000000-0004-0000-0F00-000000000000}"/>
    <hyperlink ref="I1" location="'IHL CITY-ICD LIST'!A1" display="HOME" xr:uid="{8AF8E248-46B6-4E50-BC3F-E9D0AB177C60}"/>
  </hyperlinks>
  <pageMargins left="0.7" right="0.7" top="0.75" bottom="0.75" header="0.3" footer="0.3"/>
  <pageSetup paperSize="9" scale="61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7"/>
  <sheetViews>
    <sheetView view="pageBreakPreview" zoomScale="160" zoomScaleNormal="130" zoomScaleSheetLayoutView="160" workbookViewId="0">
      <selection sqref="A1:H1"/>
    </sheetView>
  </sheetViews>
  <sheetFormatPr defaultRowHeight="12.75" x14ac:dyDescent="0.2"/>
  <cols>
    <col min="1" max="1" width="12.42578125" bestFit="1" customWidth="1"/>
    <col min="2" max="2" width="5" bestFit="1" customWidth="1"/>
    <col min="3" max="3" width="15.42578125" bestFit="1" customWidth="1"/>
    <col min="4" max="9" width="13.7109375" customWidth="1"/>
  </cols>
  <sheetData>
    <row r="1" spans="1:9" ht="21" x14ac:dyDescent="0.2">
      <c r="A1" s="57" t="s">
        <v>110</v>
      </c>
      <c r="B1" s="57"/>
      <c r="C1" s="57"/>
      <c r="D1" s="57"/>
      <c r="E1" s="57"/>
      <c r="F1" s="57"/>
      <c r="G1" s="57"/>
      <c r="H1" s="57"/>
      <c r="I1" s="31" t="s">
        <v>59</v>
      </c>
    </row>
    <row r="2" spans="1:9" x14ac:dyDescent="0.2">
      <c r="A2" s="56" t="s">
        <v>11</v>
      </c>
      <c r="B2" s="56" t="s">
        <v>12</v>
      </c>
      <c r="C2" s="56" t="s">
        <v>13</v>
      </c>
      <c r="D2" s="56" t="s">
        <v>27</v>
      </c>
      <c r="E2" s="56"/>
      <c r="F2" s="56"/>
      <c r="G2" s="56" t="s">
        <v>26</v>
      </c>
      <c r="H2" s="56"/>
      <c r="I2" s="56"/>
    </row>
    <row r="3" spans="1:9" ht="12.75" customHeight="1" x14ac:dyDescent="0.2">
      <c r="A3" s="56"/>
      <c r="B3" s="56"/>
      <c r="C3" s="56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46" t="s">
        <v>17</v>
      </c>
      <c r="B4" s="44" t="s">
        <v>18</v>
      </c>
      <c r="C4" s="5" t="s">
        <v>33</v>
      </c>
      <c r="D4" s="35">
        <v>47600</v>
      </c>
      <c r="E4" s="55"/>
      <c r="F4" s="55"/>
      <c r="G4" s="23">
        <f>+D4+(D4*0.4)</f>
        <v>66640</v>
      </c>
      <c r="H4" s="45"/>
      <c r="I4" s="45"/>
    </row>
    <row r="5" spans="1:9" x14ac:dyDescent="0.2">
      <c r="A5" s="46"/>
      <c r="B5" s="44"/>
      <c r="C5" s="5" t="s">
        <v>34</v>
      </c>
      <c r="D5" s="35">
        <v>55400</v>
      </c>
      <c r="E5" s="55"/>
      <c r="F5" s="55"/>
      <c r="G5" s="23">
        <f>+D5+(D5*0.4)</f>
        <v>77560</v>
      </c>
      <c r="H5" s="45"/>
      <c r="I5" s="45"/>
    </row>
    <row r="6" spans="1:9" x14ac:dyDescent="0.2">
      <c r="A6" s="46"/>
      <c r="B6" s="44"/>
      <c r="C6" s="5" t="s">
        <v>35</v>
      </c>
      <c r="D6" s="35">
        <v>61300</v>
      </c>
      <c r="E6" s="55"/>
      <c r="F6" s="55"/>
      <c r="G6" s="23">
        <f>+D6+(D6*0.4)</f>
        <v>85820</v>
      </c>
      <c r="H6" s="45"/>
      <c r="I6" s="45"/>
    </row>
    <row r="7" spans="1:9" x14ac:dyDescent="0.2">
      <c r="A7" s="46"/>
      <c r="B7" s="44"/>
      <c r="C7" s="5" t="s">
        <v>37</v>
      </c>
      <c r="D7" s="35">
        <v>67600</v>
      </c>
      <c r="E7" s="55"/>
      <c r="F7" s="55"/>
      <c r="G7" s="23">
        <f>+D7+(D7*0.4)</f>
        <v>94640</v>
      </c>
      <c r="H7" s="45"/>
      <c r="I7" s="45"/>
    </row>
    <row r="8" spans="1:9" x14ac:dyDescent="0.2">
      <c r="A8" s="46"/>
      <c r="B8" s="44"/>
      <c r="C8" s="5" t="s">
        <v>38</v>
      </c>
      <c r="D8" s="35">
        <v>76100</v>
      </c>
      <c r="E8" s="55"/>
      <c r="F8" s="55"/>
      <c r="G8" s="23">
        <f>+D8+(D8*0.4)</f>
        <v>106540</v>
      </c>
      <c r="H8" s="45"/>
      <c r="I8" s="45"/>
    </row>
    <row r="9" spans="1:9" x14ac:dyDescent="0.2">
      <c r="A9" s="46"/>
      <c r="B9" s="44"/>
      <c r="C9" s="5" t="s">
        <v>36</v>
      </c>
      <c r="D9" s="55"/>
      <c r="E9" s="35">
        <v>81200</v>
      </c>
      <c r="F9" s="35">
        <v>81200</v>
      </c>
      <c r="G9" s="45"/>
      <c r="H9" s="23">
        <f t="shared" ref="H9:I11" si="0">+E9+(E9*0.4)</f>
        <v>113680</v>
      </c>
      <c r="I9" s="23">
        <f t="shared" si="0"/>
        <v>113680</v>
      </c>
    </row>
    <row r="10" spans="1:9" x14ac:dyDescent="0.2">
      <c r="A10" s="46"/>
      <c r="B10" s="44"/>
      <c r="C10" s="5" t="s">
        <v>39</v>
      </c>
      <c r="D10" s="55"/>
      <c r="E10" s="35">
        <v>96500</v>
      </c>
      <c r="F10" s="35">
        <v>96500</v>
      </c>
      <c r="G10" s="45"/>
      <c r="H10" s="23">
        <f t="shared" si="0"/>
        <v>135100</v>
      </c>
      <c r="I10" s="23">
        <f t="shared" si="0"/>
        <v>135100</v>
      </c>
    </row>
    <row r="11" spans="1:9" x14ac:dyDescent="0.2">
      <c r="A11" s="46"/>
      <c r="B11" s="44"/>
      <c r="C11" s="5" t="s">
        <v>42</v>
      </c>
      <c r="D11" s="55"/>
      <c r="E11" s="35">
        <v>98500</v>
      </c>
      <c r="F11" s="35">
        <v>98500</v>
      </c>
      <c r="G11" s="45"/>
      <c r="H11" s="23">
        <f t="shared" si="0"/>
        <v>137900</v>
      </c>
      <c r="I11" s="23">
        <f t="shared" si="0"/>
        <v>137900</v>
      </c>
    </row>
    <row r="12" spans="1:9" x14ac:dyDescent="0.2">
      <c r="A12" s="46" t="s">
        <v>19</v>
      </c>
      <c r="B12" s="44" t="s">
        <v>18</v>
      </c>
      <c r="C12" s="5" t="s">
        <v>33</v>
      </c>
      <c r="D12" s="18">
        <v>42200</v>
      </c>
      <c r="E12" s="44"/>
      <c r="F12" s="44"/>
      <c r="G12" s="23">
        <f>+D12+(D12*0.4)</f>
        <v>59080</v>
      </c>
      <c r="H12" s="45"/>
      <c r="I12" s="45"/>
    </row>
    <row r="13" spans="1:9" x14ac:dyDescent="0.2">
      <c r="A13" s="46"/>
      <c r="B13" s="44"/>
      <c r="C13" s="5" t="s">
        <v>34</v>
      </c>
      <c r="D13" s="18">
        <v>48500</v>
      </c>
      <c r="E13" s="44"/>
      <c r="F13" s="44"/>
      <c r="G13" s="23">
        <f>+D13+(D13*0.4)</f>
        <v>67900</v>
      </c>
      <c r="H13" s="45"/>
      <c r="I13" s="45"/>
    </row>
    <row r="14" spans="1:9" x14ac:dyDescent="0.2">
      <c r="A14" s="46"/>
      <c r="B14" s="44"/>
      <c r="C14" s="5" t="s">
        <v>35</v>
      </c>
      <c r="D14" s="18">
        <v>55400</v>
      </c>
      <c r="E14" s="44"/>
      <c r="F14" s="44"/>
      <c r="G14" s="23">
        <f>+D14+(D14*0.4)</f>
        <v>77560</v>
      </c>
      <c r="H14" s="45"/>
      <c r="I14" s="45"/>
    </row>
    <row r="15" spans="1:9" x14ac:dyDescent="0.2">
      <c r="A15" s="46"/>
      <c r="B15" s="44"/>
      <c r="C15" s="5" t="s">
        <v>37</v>
      </c>
      <c r="D15" s="18">
        <v>60100</v>
      </c>
      <c r="E15" s="44"/>
      <c r="F15" s="44"/>
      <c r="G15" s="23">
        <f>+D15+(D15*0.4)</f>
        <v>84140</v>
      </c>
      <c r="H15" s="45"/>
      <c r="I15" s="45"/>
    </row>
    <row r="16" spans="1:9" x14ac:dyDescent="0.2">
      <c r="A16" s="46"/>
      <c r="B16" s="44"/>
      <c r="C16" s="5" t="s">
        <v>38</v>
      </c>
      <c r="D16" s="18">
        <v>67100</v>
      </c>
      <c r="E16" s="44"/>
      <c r="F16" s="44"/>
      <c r="G16" s="23">
        <f>+D16+(D16*0.4)</f>
        <v>93940</v>
      </c>
      <c r="H16" s="45"/>
      <c r="I16" s="45"/>
    </row>
    <row r="17" spans="1:9" x14ac:dyDescent="0.2">
      <c r="A17" s="46"/>
      <c r="B17" s="44"/>
      <c r="C17" s="5" t="s">
        <v>36</v>
      </c>
      <c r="D17" s="44"/>
      <c r="E17" s="18">
        <v>74000</v>
      </c>
      <c r="F17" s="18">
        <v>74000</v>
      </c>
      <c r="G17" s="45"/>
      <c r="H17" s="23">
        <f t="shared" ref="H17:I19" si="1">+E17+(E17*0.4)</f>
        <v>103600</v>
      </c>
      <c r="I17" s="23">
        <f t="shared" si="1"/>
        <v>103600</v>
      </c>
    </row>
    <row r="18" spans="1:9" x14ac:dyDescent="0.2">
      <c r="A18" s="46"/>
      <c r="B18" s="44"/>
      <c r="C18" s="5" t="s">
        <v>39</v>
      </c>
      <c r="D18" s="44"/>
      <c r="E18" s="18">
        <v>84500</v>
      </c>
      <c r="F18" s="18">
        <v>84500</v>
      </c>
      <c r="G18" s="45"/>
      <c r="H18" s="23">
        <f t="shared" si="1"/>
        <v>118300</v>
      </c>
      <c r="I18" s="23">
        <f t="shared" si="1"/>
        <v>118300</v>
      </c>
    </row>
    <row r="19" spans="1:9" x14ac:dyDescent="0.2">
      <c r="A19" s="46"/>
      <c r="B19" s="44"/>
      <c r="C19" s="5" t="s">
        <v>42</v>
      </c>
      <c r="D19" s="44"/>
      <c r="E19" s="18">
        <v>86500</v>
      </c>
      <c r="F19" s="18">
        <v>86500</v>
      </c>
      <c r="G19" s="45"/>
      <c r="H19" s="23">
        <f t="shared" si="1"/>
        <v>121100</v>
      </c>
      <c r="I19" s="23">
        <f t="shared" si="1"/>
        <v>121100</v>
      </c>
    </row>
    <row r="20" spans="1:9" x14ac:dyDescent="0.2">
      <c r="A20" s="46" t="s">
        <v>31</v>
      </c>
      <c r="B20" s="44" t="s">
        <v>18</v>
      </c>
      <c r="C20" s="5" t="s">
        <v>33</v>
      </c>
      <c r="D20" s="35">
        <v>38200</v>
      </c>
      <c r="E20" s="55"/>
      <c r="F20" s="55"/>
      <c r="G20" s="23">
        <f>+D20+(D20*0.4)</f>
        <v>53480</v>
      </c>
      <c r="H20" s="45"/>
      <c r="I20" s="45"/>
    </row>
    <row r="21" spans="1:9" x14ac:dyDescent="0.2">
      <c r="A21" s="44"/>
      <c r="B21" s="44"/>
      <c r="C21" s="5" t="s">
        <v>34</v>
      </c>
      <c r="D21" s="35">
        <v>44500</v>
      </c>
      <c r="E21" s="55"/>
      <c r="F21" s="55"/>
      <c r="G21" s="23">
        <f>+D21+(D21*0.4)</f>
        <v>62300</v>
      </c>
      <c r="H21" s="45"/>
      <c r="I21" s="45"/>
    </row>
    <row r="22" spans="1:9" x14ac:dyDescent="0.2">
      <c r="A22" s="44"/>
      <c r="B22" s="44"/>
      <c r="C22" s="5" t="s">
        <v>35</v>
      </c>
      <c r="D22" s="35">
        <v>51400</v>
      </c>
      <c r="E22" s="55"/>
      <c r="F22" s="55"/>
      <c r="G22" s="23">
        <f>+D22+(D22*0.4)</f>
        <v>71960</v>
      </c>
      <c r="H22" s="45"/>
      <c r="I22" s="45"/>
    </row>
    <row r="23" spans="1:9" x14ac:dyDescent="0.2">
      <c r="A23" s="44"/>
      <c r="B23" s="44"/>
      <c r="C23" s="5" t="s">
        <v>37</v>
      </c>
      <c r="D23" s="35">
        <v>56100</v>
      </c>
      <c r="E23" s="55"/>
      <c r="F23" s="55"/>
      <c r="G23" s="23">
        <f>+D23+(D23*0.4)</f>
        <v>78540</v>
      </c>
      <c r="H23" s="45"/>
      <c r="I23" s="45"/>
    </row>
    <row r="24" spans="1:9" x14ac:dyDescent="0.2">
      <c r="A24" s="44"/>
      <c r="B24" s="44"/>
      <c r="C24" s="5" t="s">
        <v>38</v>
      </c>
      <c r="D24" s="35">
        <v>63000</v>
      </c>
      <c r="E24" s="55"/>
      <c r="F24" s="55"/>
      <c r="G24" s="23">
        <f>+D24+(D24*0.4)</f>
        <v>88200</v>
      </c>
      <c r="H24" s="45"/>
      <c r="I24" s="45"/>
    </row>
    <row r="25" spans="1:9" x14ac:dyDescent="0.2">
      <c r="A25" s="44"/>
      <c r="B25" s="44"/>
      <c r="C25" s="5" t="s">
        <v>36</v>
      </c>
      <c r="D25" s="55"/>
      <c r="E25" s="35">
        <v>67100</v>
      </c>
      <c r="F25" s="35">
        <v>67100</v>
      </c>
      <c r="G25" s="45"/>
      <c r="H25" s="23">
        <f t="shared" ref="H25:I27" si="2">+E25+(E25*0.4)</f>
        <v>93940</v>
      </c>
      <c r="I25" s="23">
        <f t="shared" si="2"/>
        <v>93940</v>
      </c>
    </row>
    <row r="26" spans="1:9" x14ac:dyDescent="0.2">
      <c r="A26" s="44"/>
      <c r="B26" s="44"/>
      <c r="C26" s="5" t="s">
        <v>39</v>
      </c>
      <c r="D26" s="55"/>
      <c r="E26" s="35">
        <v>77600</v>
      </c>
      <c r="F26" s="35">
        <v>77600</v>
      </c>
      <c r="G26" s="45"/>
      <c r="H26" s="23">
        <f t="shared" si="2"/>
        <v>108640</v>
      </c>
      <c r="I26" s="23">
        <f t="shared" si="2"/>
        <v>108640</v>
      </c>
    </row>
    <row r="27" spans="1:9" x14ac:dyDescent="0.2">
      <c r="A27" s="44"/>
      <c r="B27" s="44"/>
      <c r="C27" s="5" t="s">
        <v>42</v>
      </c>
      <c r="D27" s="55"/>
      <c r="E27" s="35">
        <f>E26+2000</f>
        <v>79600</v>
      </c>
      <c r="F27" s="35">
        <f>F26+2000</f>
        <v>79600</v>
      </c>
      <c r="G27" s="45"/>
      <c r="H27" s="23">
        <f t="shared" si="2"/>
        <v>111440</v>
      </c>
      <c r="I27" s="23">
        <f t="shared" si="2"/>
        <v>111440</v>
      </c>
    </row>
  </sheetData>
  <sheetProtection algorithmName="SHA-512" hashValue="YYiM4gbfvJ7b7fxmkZ8zv3hRpWk6wDZx0ipljApiM6KPtyR9VCqCVLwsOZBNKlJT53S7zcvKfvjZa8+zgDIYEA==" saltValue="Rv6GXV2xC82oFICrd63FDA==" spinCount="100000" sheet="1" objects="1" scenarios="1"/>
  <mergeCells count="24">
    <mergeCell ref="A1:H1"/>
    <mergeCell ref="G2:I2"/>
    <mergeCell ref="D9:D11"/>
    <mergeCell ref="G9:G11"/>
    <mergeCell ref="A2:A3"/>
    <mergeCell ref="B2:B3"/>
    <mergeCell ref="C2:C3"/>
    <mergeCell ref="D2:F2"/>
    <mergeCell ref="H12:I16"/>
    <mergeCell ref="H4:I8"/>
    <mergeCell ref="H20:I24"/>
    <mergeCell ref="A20:A27"/>
    <mergeCell ref="B20:B27"/>
    <mergeCell ref="E20:F24"/>
    <mergeCell ref="D25:D27"/>
    <mergeCell ref="G25:G27"/>
    <mergeCell ref="A12:A19"/>
    <mergeCell ref="B12:B19"/>
    <mergeCell ref="E12:F16"/>
    <mergeCell ref="D17:D19"/>
    <mergeCell ref="G17:G19"/>
    <mergeCell ref="A4:A11"/>
    <mergeCell ref="B4:B11"/>
    <mergeCell ref="E4:F8"/>
  </mergeCells>
  <hyperlinks>
    <hyperlink ref="A4" r:id="rId1" display="http://www.oocl.com/india/eng/localinformation/localsurcharges/default.htm" xr:uid="{00000000-0004-0000-1100-000000000000}"/>
    <hyperlink ref="A12" r:id="rId2" display="http://www.oocl.com/india/eng/localinformation/localsurcharges/Local+Surcharge+for+Mundra.htm" xr:uid="{00000000-0004-0000-1100-000001000000}"/>
    <hyperlink ref="I1" location="'IHL CITY-ICD LIST'!A1" display="HOME" xr:uid="{A9498102-0E5D-4874-A9B6-27F562A5CF89}"/>
  </hyperlinks>
  <pageMargins left="0.7" right="0.7" top="0.75" bottom="0.75" header="0.3" footer="0.3"/>
  <pageSetup paperSize="9" scale="58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7"/>
  <sheetViews>
    <sheetView view="pageBreakPreview" zoomScale="175" zoomScaleNormal="100" zoomScaleSheetLayoutView="175" workbookViewId="0">
      <selection sqref="A1:H1"/>
    </sheetView>
  </sheetViews>
  <sheetFormatPr defaultRowHeight="12.75" x14ac:dyDescent="0.2"/>
  <cols>
    <col min="1" max="1" width="12.42578125" bestFit="1" customWidth="1"/>
    <col min="2" max="2" width="5.42578125" bestFit="1" customWidth="1"/>
    <col min="3" max="3" width="15.42578125" bestFit="1" customWidth="1"/>
    <col min="4" max="9" width="15.7109375" customWidth="1"/>
  </cols>
  <sheetData>
    <row r="1" spans="1:9" ht="21" x14ac:dyDescent="0.2">
      <c r="A1" s="57" t="s">
        <v>111</v>
      </c>
      <c r="B1" s="57"/>
      <c r="C1" s="57"/>
      <c r="D1" s="57"/>
      <c r="E1" s="57"/>
      <c r="F1" s="57"/>
      <c r="G1" s="57"/>
      <c r="H1" s="57"/>
      <c r="I1" s="31" t="s">
        <v>59</v>
      </c>
    </row>
    <row r="2" spans="1:9" x14ac:dyDescent="0.2">
      <c r="A2" s="56" t="s">
        <v>11</v>
      </c>
      <c r="B2" s="56" t="s">
        <v>12</v>
      </c>
      <c r="C2" s="56" t="s">
        <v>13</v>
      </c>
      <c r="D2" s="56" t="s">
        <v>27</v>
      </c>
      <c r="E2" s="56"/>
      <c r="F2" s="56"/>
      <c r="G2" s="56" t="s">
        <v>26</v>
      </c>
      <c r="H2" s="56"/>
      <c r="I2" s="56"/>
    </row>
    <row r="3" spans="1:9" x14ac:dyDescent="0.2">
      <c r="A3" s="56"/>
      <c r="B3" s="56"/>
      <c r="C3" s="56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46" t="s">
        <v>17</v>
      </c>
      <c r="B4" s="44" t="s">
        <v>18</v>
      </c>
      <c r="C4" s="5" t="s">
        <v>33</v>
      </c>
      <c r="D4" s="35">
        <v>50300</v>
      </c>
      <c r="E4" s="55"/>
      <c r="F4" s="55"/>
      <c r="G4" s="5">
        <f t="shared" ref="G4:G15" si="0">+D4+(D4*0.4)</f>
        <v>70420</v>
      </c>
      <c r="H4" s="44"/>
      <c r="I4" s="44"/>
    </row>
    <row r="5" spans="1:9" x14ac:dyDescent="0.2">
      <c r="A5" s="46"/>
      <c r="B5" s="44"/>
      <c r="C5" s="5" t="s">
        <v>34</v>
      </c>
      <c r="D5" s="35">
        <v>56900</v>
      </c>
      <c r="E5" s="55"/>
      <c r="F5" s="55"/>
      <c r="G5" s="5">
        <f t="shared" si="0"/>
        <v>79660</v>
      </c>
      <c r="H5" s="44"/>
      <c r="I5" s="44"/>
    </row>
    <row r="6" spans="1:9" x14ac:dyDescent="0.2">
      <c r="A6" s="46"/>
      <c r="B6" s="44"/>
      <c r="C6" s="5" t="s">
        <v>35</v>
      </c>
      <c r="D6" s="35">
        <v>63600</v>
      </c>
      <c r="E6" s="55"/>
      <c r="F6" s="55"/>
      <c r="G6" s="5">
        <f t="shared" si="0"/>
        <v>89040</v>
      </c>
      <c r="H6" s="44"/>
      <c r="I6" s="44"/>
    </row>
    <row r="7" spans="1:9" x14ac:dyDescent="0.2">
      <c r="A7" s="46"/>
      <c r="B7" s="44"/>
      <c r="C7" s="5" t="s">
        <v>44</v>
      </c>
      <c r="D7" s="35">
        <v>69200</v>
      </c>
      <c r="E7" s="55"/>
      <c r="F7" s="55"/>
      <c r="G7" s="5">
        <f t="shared" si="0"/>
        <v>96880</v>
      </c>
      <c r="H7" s="44"/>
      <c r="I7" s="44"/>
    </row>
    <row r="8" spans="1:9" x14ac:dyDescent="0.2">
      <c r="A8" s="46"/>
      <c r="B8" s="44"/>
      <c r="C8" s="5" t="s">
        <v>45</v>
      </c>
      <c r="D8" s="35">
        <v>78700</v>
      </c>
      <c r="E8" s="55"/>
      <c r="F8" s="55"/>
      <c r="G8" s="5">
        <f t="shared" si="0"/>
        <v>110180</v>
      </c>
      <c r="H8" s="44"/>
      <c r="I8" s="44"/>
    </row>
    <row r="9" spans="1:9" x14ac:dyDescent="0.2">
      <c r="A9" s="46"/>
      <c r="B9" s="44"/>
      <c r="C9" s="5" t="s">
        <v>36</v>
      </c>
      <c r="D9" s="55"/>
      <c r="E9" s="35">
        <v>87200</v>
      </c>
      <c r="F9" s="35">
        <v>87200</v>
      </c>
      <c r="G9" s="5"/>
      <c r="H9" s="5">
        <f t="shared" ref="H9:I11" si="1">+E9+(E9*0.4)</f>
        <v>122080</v>
      </c>
      <c r="I9" s="5">
        <f t="shared" si="1"/>
        <v>122080</v>
      </c>
    </row>
    <row r="10" spans="1:9" x14ac:dyDescent="0.2">
      <c r="A10" s="46"/>
      <c r="B10" s="44"/>
      <c r="C10" s="5" t="s">
        <v>43</v>
      </c>
      <c r="D10" s="55"/>
      <c r="E10" s="35">
        <v>100400</v>
      </c>
      <c r="F10" s="35">
        <v>100400</v>
      </c>
      <c r="G10" s="5"/>
      <c r="H10" s="5">
        <f t="shared" si="1"/>
        <v>140560</v>
      </c>
      <c r="I10" s="5">
        <f t="shared" si="1"/>
        <v>140560</v>
      </c>
    </row>
    <row r="11" spans="1:9" x14ac:dyDescent="0.2">
      <c r="A11" s="46"/>
      <c r="B11" s="44"/>
      <c r="C11" s="5" t="s">
        <v>46</v>
      </c>
      <c r="D11" s="55"/>
      <c r="E11" s="35">
        <v>102400</v>
      </c>
      <c r="F11" s="35">
        <v>102400</v>
      </c>
      <c r="G11" s="5"/>
      <c r="H11" s="5">
        <f t="shared" si="1"/>
        <v>143360</v>
      </c>
      <c r="I11" s="5">
        <f t="shared" si="1"/>
        <v>143360</v>
      </c>
    </row>
    <row r="12" spans="1:9" x14ac:dyDescent="0.2">
      <c r="A12" s="46" t="s">
        <v>31</v>
      </c>
      <c r="B12" s="44" t="s">
        <v>18</v>
      </c>
      <c r="C12" s="5" t="s">
        <v>33</v>
      </c>
      <c r="D12" s="35">
        <v>41900</v>
      </c>
      <c r="E12" s="55"/>
      <c r="F12" s="55"/>
      <c r="G12" s="5">
        <f t="shared" si="0"/>
        <v>58660</v>
      </c>
      <c r="H12" s="44"/>
      <c r="I12" s="44"/>
    </row>
    <row r="13" spans="1:9" x14ac:dyDescent="0.2">
      <c r="A13" s="44"/>
      <c r="B13" s="44"/>
      <c r="C13" s="5" t="s">
        <v>34</v>
      </c>
      <c r="D13" s="35">
        <v>48000</v>
      </c>
      <c r="E13" s="55"/>
      <c r="F13" s="55"/>
      <c r="G13" s="5">
        <f t="shared" si="0"/>
        <v>67200</v>
      </c>
      <c r="H13" s="44"/>
      <c r="I13" s="44"/>
    </row>
    <row r="14" spans="1:9" x14ac:dyDescent="0.2">
      <c r="A14" s="44"/>
      <c r="B14" s="44"/>
      <c r="C14" s="5" t="s">
        <v>35</v>
      </c>
      <c r="D14" s="35">
        <v>54000</v>
      </c>
      <c r="E14" s="55"/>
      <c r="F14" s="55"/>
      <c r="G14" s="5">
        <f t="shared" si="0"/>
        <v>75600</v>
      </c>
      <c r="H14" s="44"/>
      <c r="I14" s="44"/>
    </row>
    <row r="15" spans="1:9" x14ac:dyDescent="0.2">
      <c r="A15" s="44"/>
      <c r="B15" s="44"/>
      <c r="C15" s="5" t="s">
        <v>44</v>
      </c>
      <c r="D15" s="35">
        <v>59100</v>
      </c>
      <c r="E15" s="55"/>
      <c r="F15" s="55"/>
      <c r="G15" s="5">
        <f t="shared" si="0"/>
        <v>82740</v>
      </c>
      <c r="H15" s="44"/>
      <c r="I15" s="44"/>
    </row>
    <row r="16" spans="1:9" x14ac:dyDescent="0.2">
      <c r="A16" s="44"/>
      <c r="B16" s="44"/>
      <c r="C16" s="5" t="s">
        <v>45</v>
      </c>
      <c r="D16" s="35">
        <v>68600</v>
      </c>
      <c r="E16" s="55"/>
      <c r="F16" s="55"/>
      <c r="G16" s="5">
        <f>+D16+(D16*0.4)</f>
        <v>96040</v>
      </c>
      <c r="H16" s="44"/>
      <c r="I16" s="44"/>
    </row>
    <row r="17" spans="1:9" x14ac:dyDescent="0.2">
      <c r="A17" s="44"/>
      <c r="B17" s="44"/>
      <c r="C17" s="5" t="s">
        <v>36</v>
      </c>
      <c r="D17" s="55"/>
      <c r="E17" s="35">
        <v>76000</v>
      </c>
      <c r="F17" s="35">
        <v>76000</v>
      </c>
      <c r="G17" s="44"/>
      <c r="H17" s="5">
        <f t="shared" ref="H17:I19" si="2">+E17+(E17*0.4)</f>
        <v>106400</v>
      </c>
      <c r="I17" s="5">
        <f t="shared" si="2"/>
        <v>106400</v>
      </c>
    </row>
    <row r="18" spans="1:9" x14ac:dyDescent="0.2">
      <c r="A18" s="44"/>
      <c r="B18" s="44"/>
      <c r="C18" s="5" t="s">
        <v>43</v>
      </c>
      <c r="D18" s="55"/>
      <c r="E18" s="35">
        <v>87500</v>
      </c>
      <c r="F18" s="35">
        <v>87500</v>
      </c>
      <c r="G18" s="44"/>
      <c r="H18" s="5">
        <f t="shared" si="2"/>
        <v>122500</v>
      </c>
      <c r="I18" s="5">
        <f t="shared" si="2"/>
        <v>122500</v>
      </c>
    </row>
    <row r="19" spans="1:9" x14ac:dyDescent="0.2">
      <c r="A19" s="44"/>
      <c r="B19" s="44"/>
      <c r="C19" s="5" t="s">
        <v>46</v>
      </c>
      <c r="D19" s="55"/>
      <c r="E19" s="35">
        <f>E18+2000</f>
        <v>89500</v>
      </c>
      <c r="F19" s="35">
        <f>F18+2000</f>
        <v>89500</v>
      </c>
      <c r="G19" s="44"/>
      <c r="H19" s="5">
        <f t="shared" si="2"/>
        <v>125300</v>
      </c>
      <c r="I19" s="5">
        <f t="shared" si="2"/>
        <v>125300</v>
      </c>
    </row>
    <row r="20" spans="1:9" x14ac:dyDescent="0.2">
      <c r="A20" s="46" t="s">
        <v>19</v>
      </c>
      <c r="B20" s="44" t="s">
        <v>18</v>
      </c>
      <c r="C20" s="5" t="s">
        <v>33</v>
      </c>
      <c r="D20" s="18">
        <v>46900</v>
      </c>
      <c r="E20" s="44"/>
      <c r="F20" s="44"/>
      <c r="G20" s="5">
        <f t="shared" ref="G20:G23" si="3">+D20+(D20*0.4)</f>
        <v>65660</v>
      </c>
      <c r="H20" s="44"/>
      <c r="I20" s="44"/>
    </row>
    <row r="21" spans="1:9" x14ac:dyDescent="0.2">
      <c r="A21" s="44"/>
      <c r="B21" s="44"/>
      <c r="C21" s="5" t="s">
        <v>34</v>
      </c>
      <c r="D21" s="18">
        <v>51400</v>
      </c>
      <c r="E21" s="44"/>
      <c r="F21" s="44"/>
      <c r="G21" s="5">
        <f t="shared" si="3"/>
        <v>71960</v>
      </c>
      <c r="H21" s="44"/>
      <c r="I21" s="44"/>
    </row>
    <row r="22" spans="1:9" x14ac:dyDescent="0.2">
      <c r="A22" s="44"/>
      <c r="B22" s="44"/>
      <c r="C22" s="5" t="s">
        <v>35</v>
      </c>
      <c r="D22" s="18">
        <v>56900</v>
      </c>
      <c r="E22" s="44"/>
      <c r="F22" s="44"/>
      <c r="G22" s="5">
        <f t="shared" si="3"/>
        <v>79660</v>
      </c>
      <c r="H22" s="44"/>
      <c r="I22" s="44"/>
    </row>
    <row r="23" spans="1:9" x14ac:dyDescent="0.2">
      <c r="A23" s="44"/>
      <c r="B23" s="44"/>
      <c r="C23" s="5" t="s">
        <v>44</v>
      </c>
      <c r="D23" s="18">
        <v>62500</v>
      </c>
      <c r="E23" s="44"/>
      <c r="F23" s="44"/>
      <c r="G23" s="5">
        <f t="shared" si="3"/>
        <v>87500</v>
      </c>
      <c r="H23" s="44"/>
      <c r="I23" s="44"/>
    </row>
    <row r="24" spans="1:9" x14ac:dyDescent="0.2">
      <c r="A24" s="44"/>
      <c r="B24" s="44"/>
      <c r="C24" s="5" t="s">
        <v>45</v>
      </c>
      <c r="D24" s="18">
        <v>71400</v>
      </c>
      <c r="E24" s="44"/>
      <c r="F24" s="44"/>
      <c r="G24" s="5">
        <f>+D24+(D24*0.4)</f>
        <v>99960</v>
      </c>
      <c r="H24" s="44"/>
      <c r="I24" s="44"/>
    </row>
    <row r="25" spans="1:9" x14ac:dyDescent="0.2">
      <c r="A25" s="44"/>
      <c r="B25" s="44"/>
      <c r="C25" s="5" t="s">
        <v>36</v>
      </c>
      <c r="D25" s="44"/>
      <c r="E25" s="18">
        <v>81200</v>
      </c>
      <c r="F25" s="18">
        <v>81200</v>
      </c>
      <c r="G25" s="44"/>
      <c r="H25" s="5">
        <f t="shared" ref="H25:I27" si="4">+E25+(E25*0.4)</f>
        <v>113680</v>
      </c>
      <c r="I25" s="5">
        <f t="shared" si="4"/>
        <v>113680</v>
      </c>
    </row>
    <row r="26" spans="1:9" x14ac:dyDescent="0.2">
      <c r="A26" s="44"/>
      <c r="B26" s="44"/>
      <c r="C26" s="5" t="s">
        <v>43</v>
      </c>
      <c r="D26" s="44"/>
      <c r="E26" s="18">
        <v>89100</v>
      </c>
      <c r="F26" s="18">
        <v>89100</v>
      </c>
      <c r="G26" s="44"/>
      <c r="H26" s="5">
        <f t="shared" si="4"/>
        <v>124740</v>
      </c>
      <c r="I26" s="5">
        <f t="shared" si="4"/>
        <v>124740</v>
      </c>
    </row>
    <row r="27" spans="1:9" x14ac:dyDescent="0.2">
      <c r="A27" s="44"/>
      <c r="B27" s="44"/>
      <c r="C27" s="5" t="s">
        <v>46</v>
      </c>
      <c r="D27" s="44"/>
      <c r="E27" s="18">
        <v>91100</v>
      </c>
      <c r="F27" s="18">
        <v>91100</v>
      </c>
      <c r="G27" s="44"/>
      <c r="H27" s="5">
        <f t="shared" si="4"/>
        <v>127540</v>
      </c>
      <c r="I27" s="5">
        <f t="shared" si="4"/>
        <v>127540</v>
      </c>
    </row>
  </sheetData>
  <sheetProtection algorithmName="SHA-512" hashValue="Gpg8K4gTqDzRsFOL5lFaheBXYV0frFJ/r1ppevjAzqiphuYvx0jwX+gDw2rRDaqAFE2DnLi81HNW3flQ2BTW4Q==" saltValue="GAlnGV9uLKe3tbOHaKxrng==" spinCount="100000" sheet="1" objects="1" scenarios="1"/>
  <mergeCells count="23">
    <mergeCell ref="D2:F2"/>
    <mergeCell ref="H4:I8"/>
    <mergeCell ref="A4:A11"/>
    <mergeCell ref="B4:B11"/>
    <mergeCell ref="A2:A3"/>
    <mergeCell ref="B2:B3"/>
    <mergeCell ref="C2:C3"/>
    <mergeCell ref="A1:H1"/>
    <mergeCell ref="A20:A27"/>
    <mergeCell ref="B20:B27"/>
    <mergeCell ref="E20:F24"/>
    <mergeCell ref="H20:I24"/>
    <mergeCell ref="D25:D27"/>
    <mergeCell ref="G25:G27"/>
    <mergeCell ref="G2:I2"/>
    <mergeCell ref="G17:G19"/>
    <mergeCell ref="H12:I16"/>
    <mergeCell ref="E12:F16"/>
    <mergeCell ref="A12:A19"/>
    <mergeCell ref="B12:B19"/>
    <mergeCell ref="D17:D19"/>
    <mergeCell ref="D9:D11"/>
    <mergeCell ref="E4:F8"/>
  </mergeCells>
  <hyperlinks>
    <hyperlink ref="A4" r:id="rId1" display="http://www.oocl.com/india/eng/localinformation/localsurcharges/default.htm" xr:uid="{00000000-0004-0000-1300-000000000000}"/>
    <hyperlink ref="I1" location="'IHL CITY-ICD LIST'!A1" display="HOME" xr:uid="{F1216D44-397E-42EF-A65B-7C11BD1D285B}"/>
  </hyperlinks>
  <pageMargins left="0.7" right="0.7" top="0.75" bottom="0.75" header="0.3" footer="0.3"/>
  <pageSetup paperSize="9" scale="6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j F D 2 U E O x 9 u O n A A A A + A A A A B I A H A B D b 2 5 m a W c v U G F j a 2 F n Z S 5 4 b W w g o h g A K K A U A A A A A A A A A A A A A A A A A A A A A A A A A A A A h Y 9 B D o I w F E S v Q r q n L R X U k E 9 Z u J X E h G j c k l K h E Y q h x X I 3 F x 7 J K 0 i i q D u X M 3 m T v H n c 7 p C O b e N d Z W 9 U p x M U Y I o 8 q U V X K l 0 l a L A n f 4 1 S D r t C n I t K e h O s T T w a l a D a 2 k t M i H M O u w X u + o o w S g N y z L a 5 q G V b + E o b W 2 g h 0 W d V / l 8 h D o e X D G d 4 x X A U R U s c h g G Q u Y Z M 6 S / C J m N M g f y U s B k a O / S S S + 3 v c y B z B P J + w Z 9 Q S w M E F A A C A A g A j F D 2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x Q 9 l A o i k e 4 D g A A A B E A A A A T A B w A R m 9 y b X V s Y X M v U 2 V j d G l v b j E u b S C i G A A o o B Q A A A A A A A A A A A A A A A A A A A A A A A A A A A A r T k 0 u y c z P U w i G 0 I b W A F B L A Q I t A B Q A A g A I A I x Q 9 l B D s f b j p w A A A P g A A A A S A A A A A A A A A A A A A A A A A A A A A A B D b 2 5 m a W c v U G F j a 2 F n Z S 5 4 b W x Q S w E C L Q A U A A I A C A C M U P Z Q D 8 r p q 6 Q A A A D p A A A A E w A A A A A A A A A A A A A A A A D z A A A A W 0 N v b n R l b n R f V H l w Z X N d L n h t b F B L A Q I t A B Q A A g A I A I x Q 9 l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5 h p f O r 4 7 Q R Z H d v S V g V q x b A A A A A A I A A A A A A A N m A A D A A A A A E A A A A M 3 U B 4 T k t k v X r f e C u 0 A g b u A A A A A A B I A A A K A A A A A Q A A A A m 7 5 X b t 9 4 / V 0 6 V v I W M U k / 5 F A A A A C b u r 1 e I N j n w y S m v d t w N p N r / N R J 0 + u e J D i r U v u m f K C Y O B R 8 V V f w v S C U U X o 1 K L O 3 t i A 9 J 0 T L 0 e n Y E h I g g z T O 1 I u k N s a H 4 3 B x X 8 x o 4 R N l G J a W w R Q A A A B I F o y H 9 q U u U H f T F f r A T 4 u r x R 4 i I w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9A4DEA782C541808565250FE29204" ma:contentTypeVersion="3" ma:contentTypeDescription="Create a new document." ma:contentTypeScope="" ma:versionID="77a13778b9d94c40e8e229b4ffc072a5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08C77D6-F6C6-4F8E-9A92-4FF3C821159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BB6B4CA-2926-45F3-88DE-F549DC4DFE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AAF827-FB13-4FDE-B644-DDE121CD793C}"/>
</file>

<file path=customXml/itemProps4.xml><?xml version="1.0" encoding="utf-8"?>
<ds:datastoreItem xmlns:ds="http://schemas.openxmlformats.org/officeDocument/2006/customXml" ds:itemID="{FB4C8E48-DA54-4BBF-8F51-E67917E809C9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a29cfd41-f262-4a4e-9dbf-f9e40f5ed1cc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</vt:i4>
      </vt:variant>
    </vt:vector>
  </HeadingPairs>
  <TitlesOfParts>
    <vt:vector size="25" baseType="lpstr">
      <vt:lpstr>IHL CITY-ICD LIST</vt:lpstr>
      <vt:lpstr>Dadri</vt:lpstr>
      <vt:lpstr>Faridabad</vt:lpstr>
      <vt:lpstr>Gurgaon</vt:lpstr>
      <vt:lpstr>Jaipur</vt:lpstr>
      <vt:lpstr>Jodhpur</vt:lpstr>
      <vt:lpstr>Kanpur</vt:lpstr>
      <vt:lpstr>Ludhiana</vt:lpstr>
      <vt:lpstr>Moradabad</vt:lpstr>
      <vt:lpstr>New Delhi</vt:lpstr>
      <vt:lpstr>Panki</vt:lpstr>
      <vt:lpstr>Sonipat</vt:lpstr>
      <vt:lpstr>Sahnewal</vt:lpstr>
      <vt:lpstr>Pant Nagar</vt:lpstr>
      <vt:lpstr>Jattipur</vt:lpstr>
      <vt:lpstr>Chawa Pail</vt:lpstr>
      <vt:lpstr>Khatuwas</vt:lpstr>
      <vt:lpstr>Palwal</vt:lpstr>
      <vt:lpstr>Kila Raipur</vt:lpstr>
      <vt:lpstr>Piyala</vt:lpstr>
      <vt:lpstr>Modinagar</vt:lpstr>
      <vt:lpstr>Pali</vt:lpstr>
      <vt:lpstr>Bangalore</vt:lpstr>
      <vt:lpstr>'IHL CITY-ICD LIST'!OLE_LINK1</vt:lpstr>
      <vt:lpstr>'IHL CITY-ICD 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DIVECHA (IB-DOC-CSV-OIPL/BBY)</dc:creator>
  <cp:lastModifiedBy>AKSHAY DIVECHA (IB-DOC-CSV-OIPL/BBY)</cp:lastModifiedBy>
  <cp:lastPrinted>2022-08-10T04:48:34Z</cp:lastPrinted>
  <dcterms:created xsi:type="dcterms:W3CDTF">2018-05-10T09:09:17Z</dcterms:created>
  <dcterms:modified xsi:type="dcterms:W3CDTF">2026-02-27T07:16:47Z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0x010100DA49A4DEA782C541808565250FE29204</vt:lpwstr>
  </property>
  <property fmtid="{D5CDD505-2E9C-101B-9397-08002B2CF9AE}" pid="3" name="MSIP_Label_417a5ef8-8625-4b43-8979-e8fc3ba44a98_Enabled">
    <vt:lpwstr>true</vt:lpwstr>
  </property>
  <property fmtid="{D5CDD505-2E9C-101B-9397-08002B2CF9AE}" pid="4" name="MSIP_Label_417a5ef8-8625-4b43-8979-e8fc3ba44a98_SetDate">
    <vt:lpwstr>2023-05-26T06:07:01Z</vt:lpwstr>
  </property>
  <property fmtid="{D5CDD505-2E9C-101B-9397-08002B2CF9AE}" pid="5" name="MSIP_Label_417a5ef8-8625-4b43-8979-e8fc3ba44a98_Method">
    <vt:lpwstr>Standard</vt:lpwstr>
  </property>
  <property fmtid="{D5CDD505-2E9C-101B-9397-08002B2CF9AE}" pid="6" name="MSIP_Label_417a5ef8-8625-4b43-8979-e8fc3ba44a98_Name">
    <vt:lpwstr>Restricted</vt:lpwstr>
  </property>
  <property fmtid="{D5CDD505-2E9C-101B-9397-08002B2CF9AE}" pid="7" name="MSIP_Label_417a5ef8-8625-4b43-8979-e8fc3ba44a98_SiteId">
    <vt:lpwstr>7851b4cc-2c5c-459f-96d9-16731d6b4ca4</vt:lpwstr>
  </property>
  <property fmtid="{D5CDD505-2E9C-101B-9397-08002B2CF9AE}" pid="8" name="MSIP_Label_417a5ef8-8625-4b43-8979-e8fc3ba44a98_ActionId">
    <vt:lpwstr>fcf1b20f-9614-4a3b-b914-5765c27d1776</vt:lpwstr>
  </property>
  <property fmtid="{D5CDD505-2E9C-101B-9397-08002B2CF9AE}" pid="9" name="MSIP_Label_417a5ef8-8625-4b43-8979-e8fc3ba44a98_ContentBits">
    <vt:lpwstr>0</vt:lpwstr>
  </property>
</Properties>
</file>