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cak\Downloads\"/>
    </mc:Choice>
  </mc:AlternateContent>
  <xr:revisionPtr revIDLastSave="0" documentId="13_ncr:1_{5693583B-3927-4678-9DDF-8F5AB10598BB}" xr6:coauthVersionLast="47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IHL CITY-ICD LIST" sheetId="1" r:id="rId1"/>
    <sheet name="Ahmedabad" sheetId="2" r:id="rId2"/>
    <sheet name="Ankleshwar" sheetId="16" r:id="rId3"/>
    <sheet name="Aurangabad" sheetId="7" r:id="rId4"/>
    <sheet name="Bangalore" sheetId="8" r:id="rId5"/>
    <sheet name="Baroda - Vadodara" sheetId="9" r:id="rId6"/>
    <sheet name="Dadri" sheetId="18" r:id="rId7"/>
    <sheet name="Durgapur" sheetId="15" r:id="rId8"/>
    <sheet name="Faridabad" sheetId="10" r:id="rId9"/>
    <sheet name="Gurgaon" sheetId="13" r:id="rId10"/>
    <sheet name="Hyderabad" sheetId="19" r:id="rId11"/>
    <sheet name="Jaipur" sheetId="20" r:id="rId12"/>
    <sheet name="Jodhpur" sheetId="21" r:id="rId13"/>
    <sheet name="Kanpur" sheetId="22" r:id="rId14"/>
    <sheet name="Ludhiana" sheetId="12" r:id="rId15"/>
    <sheet name="Mandideep" sheetId="24" r:id="rId16"/>
    <sheet name="Moradabad" sheetId="25" r:id="rId17"/>
    <sheet name="Mulund" sheetId="26" r:id="rId18"/>
    <sheet name="Nagpur" sheetId="27" r:id="rId19"/>
    <sheet name="New Delhi" sheetId="14" r:id="rId20"/>
    <sheet name="Patparganj" sheetId="28" r:id="rId21"/>
    <sheet name="Tihi" sheetId="29" r:id="rId22"/>
    <sheet name="Pune" sheetId="30" r:id="rId23"/>
    <sheet name="Ratlam" sheetId="31" r:id="rId24"/>
    <sheet name="Sanand" sheetId="33" r:id="rId25"/>
    <sheet name="Surat" sheetId="34" r:id="rId26"/>
    <sheet name="Tarapur" sheetId="36" r:id="rId27"/>
    <sheet name="Panki" sheetId="37" r:id="rId28"/>
    <sheet name="Sonipat" sheetId="38" r:id="rId29"/>
    <sheet name="Piyala" sheetId="40" r:id="rId30"/>
    <sheet name="Sahnewal" sheetId="41" r:id="rId31"/>
    <sheet name="Tumb" sheetId="42" r:id="rId32"/>
    <sheet name="Pant Nagar" sheetId="44" state="hidden" r:id="rId33"/>
    <sheet name="Jattipur" sheetId="46" r:id="rId34"/>
    <sheet name="Chawa Pail" sheetId="47" r:id="rId35"/>
    <sheet name="Birgunj" sheetId="49" r:id="rId36"/>
    <sheet name="Khatuwas" sheetId="51" r:id="rId37"/>
    <sheet name="Palwal" sheetId="53" r:id="rId38"/>
    <sheet name="ICP Biratnagar" sheetId="55" r:id="rId39"/>
    <sheet name="ICP Bhairawaha" sheetId="56" r:id="rId40"/>
    <sheet name="Kila Raipur" sheetId="57" r:id="rId41"/>
    <sheet name="Agra" sheetId="60" r:id="rId42"/>
    <sheet name="Barhi" sheetId="61" r:id="rId43"/>
    <sheet name="Rewari" sheetId="62" r:id="rId44"/>
    <sheet name="Siliguri " sheetId="64" r:id="rId45"/>
    <sheet name="Borkhedi" sheetId="65" r:id="rId46"/>
    <sheet name="Modinagar" sheetId="66" r:id="rId47"/>
    <sheet name="Pali" sheetId="67" r:id="rId48"/>
    <sheet name="Powarkheda" sheetId="68" r:id="rId49"/>
    <sheet name="Thimmapur" sheetId="69" r:id="rId50"/>
    <sheet name="Viramgam" sheetId="70" r:id="rId51"/>
  </sheets>
  <definedNames>
    <definedName name="_Dighi" localSheetId="41">Agra!#REF!</definedName>
    <definedName name="_Dighi" localSheetId="1">Ahmedabad!#REF!</definedName>
    <definedName name="_Dighi" localSheetId="42">Barhi!#REF!</definedName>
    <definedName name="_Dighi" localSheetId="35">'IHL CITY-ICD LIST'!#REF!</definedName>
    <definedName name="_Dighi" localSheetId="45">Borkhedi!#REF!</definedName>
    <definedName name="_Dighi" localSheetId="34">'IHL CITY-ICD LIST'!#REF!</definedName>
    <definedName name="_Dighi" localSheetId="39">'IHL CITY-ICD LIST'!#REF!</definedName>
    <definedName name="_Dighi" localSheetId="38">'IHL CITY-ICD LIST'!#REF!</definedName>
    <definedName name="_Dighi" localSheetId="33">'IHL CITY-ICD LIST'!#REF!</definedName>
    <definedName name="_Dighi" localSheetId="36">'IHL CITY-ICD LIST'!#REF!</definedName>
    <definedName name="_Dighi" localSheetId="46">'IHL CITY-ICD LIST'!#REF!</definedName>
    <definedName name="_Dighi" localSheetId="47">'IHL CITY-ICD LIST'!#REF!</definedName>
    <definedName name="_Dighi" localSheetId="37">'IHL CITY-ICD LIST'!#REF!</definedName>
    <definedName name="_Dighi" localSheetId="27">'IHL CITY-ICD LIST'!#REF!</definedName>
    <definedName name="_Dighi" localSheetId="32">'IHL CITY-ICD LIST'!#REF!</definedName>
    <definedName name="_Dighi" localSheetId="29">'IHL CITY-ICD LIST'!#REF!</definedName>
    <definedName name="_Dighi" localSheetId="48">'IHL CITY-ICD LIST'!#REF!</definedName>
    <definedName name="_Dighi" localSheetId="43">'IHL CITY-ICD LIST'!#REF!</definedName>
    <definedName name="_Dighi" localSheetId="30">'IHL CITY-ICD LIST'!#REF!</definedName>
    <definedName name="_Dighi" localSheetId="44">'Siliguri '!#REF!</definedName>
    <definedName name="_Dighi" localSheetId="28">'IHL CITY-ICD LIST'!#REF!</definedName>
    <definedName name="_Dighi" localSheetId="26">'IHL CITY-ICD LIST'!#REF!</definedName>
    <definedName name="_Dighi" localSheetId="49">'IHL CITY-ICD LIST'!#REF!</definedName>
    <definedName name="_Dighi" localSheetId="31">'IHL CITY-ICD LIST'!#REF!</definedName>
    <definedName name="_Dighi" localSheetId="50">Viramgam!#REF!</definedName>
    <definedName name="_Dighi">'IHL CITY-ICD LIST'!#REF!</definedName>
    <definedName name="_xlnm._FilterDatabase" localSheetId="0" hidden="1">'IHL CITY-ICD LIST'!$A$2:$I$2</definedName>
    <definedName name="Ahmedabad" localSheetId="41">Agra!#REF!</definedName>
    <definedName name="Ahmedabad" localSheetId="1">Ahmedabad!#REF!</definedName>
    <definedName name="Ahmedabad" localSheetId="42">Barhi!#REF!</definedName>
    <definedName name="Ahmedabad" localSheetId="45">Borkhedi!#REF!</definedName>
    <definedName name="Ahmedabad" localSheetId="0">'IHL CITY-ICD LIST'!#REF!</definedName>
    <definedName name="Ahmedabad" localSheetId="44">'Siliguri '!#REF!</definedName>
    <definedName name="Ahmedabad" localSheetId="50">Viramgam!#REF!</definedName>
    <definedName name="AURANGABAD" localSheetId="41">Agra!#REF!</definedName>
    <definedName name="AURANGABAD" localSheetId="1">Ahmedabad!#REF!</definedName>
    <definedName name="AURANGABAD" localSheetId="42">Barhi!#REF!</definedName>
    <definedName name="AURANGABAD" localSheetId="45">Borkhedi!#REF!</definedName>
    <definedName name="AURANGABAD" localSheetId="0">'IHL CITY-ICD LIST'!#REF!</definedName>
    <definedName name="AURANGABAD" localSheetId="44">'Siliguri '!#REF!</definedName>
    <definedName name="AURANGABAD" localSheetId="50">Viramgam!#REF!</definedName>
    <definedName name="BANGALORE" localSheetId="41">Agra!#REF!</definedName>
    <definedName name="BANGALORE" localSheetId="1">Ahmedabad!#REF!</definedName>
    <definedName name="BANGALORE" localSheetId="42">Barhi!#REF!</definedName>
    <definedName name="BANGALORE" localSheetId="35">'IHL CITY-ICD LIST'!#REF!</definedName>
    <definedName name="BANGALORE" localSheetId="45">Borkhedi!#REF!</definedName>
    <definedName name="BANGALORE" localSheetId="34">'IHL CITY-ICD LIST'!#REF!</definedName>
    <definedName name="BANGALORE" localSheetId="39">'IHL CITY-ICD LIST'!#REF!</definedName>
    <definedName name="BANGALORE" localSheetId="38">'IHL CITY-ICD LIST'!#REF!</definedName>
    <definedName name="BANGALORE" localSheetId="33">'IHL CITY-ICD LIST'!#REF!</definedName>
    <definedName name="BANGALORE" localSheetId="36">'IHL CITY-ICD LIST'!#REF!</definedName>
    <definedName name="BANGALORE" localSheetId="46">'IHL CITY-ICD LIST'!#REF!</definedName>
    <definedName name="BANGALORE" localSheetId="47">'IHL CITY-ICD LIST'!#REF!</definedName>
    <definedName name="BANGALORE" localSheetId="37">'IHL CITY-ICD LIST'!#REF!</definedName>
    <definedName name="BANGALORE" localSheetId="27">'IHL CITY-ICD LIST'!#REF!</definedName>
    <definedName name="BANGALORE" localSheetId="32">'IHL CITY-ICD LIST'!#REF!</definedName>
    <definedName name="BANGALORE" localSheetId="29">'IHL CITY-ICD LIST'!#REF!</definedName>
    <definedName name="BANGALORE" localSheetId="48">'IHL CITY-ICD LIST'!#REF!</definedName>
    <definedName name="BANGALORE" localSheetId="43">'IHL CITY-ICD LIST'!#REF!</definedName>
    <definedName name="BANGALORE" localSheetId="30">'IHL CITY-ICD LIST'!#REF!</definedName>
    <definedName name="BANGALORE" localSheetId="44">'Siliguri '!#REF!</definedName>
    <definedName name="BANGALORE" localSheetId="28">'IHL CITY-ICD LIST'!#REF!</definedName>
    <definedName name="BANGALORE" localSheetId="26">'IHL CITY-ICD LIST'!#REF!</definedName>
    <definedName name="BANGALORE" localSheetId="49">'IHL CITY-ICD LIST'!#REF!</definedName>
    <definedName name="BANGALORE" localSheetId="31">'IHL CITY-ICD LIST'!#REF!</definedName>
    <definedName name="BANGALORE" localSheetId="50">Viramgam!#REF!</definedName>
    <definedName name="BANGALORE">'IHL CITY-ICD LIST'!#REF!</definedName>
    <definedName name="BARODA" localSheetId="41">Agra!#REF!</definedName>
    <definedName name="BARODA" localSheetId="1">Ahmedabad!#REF!</definedName>
    <definedName name="BARODA" localSheetId="42">Barhi!#REF!</definedName>
    <definedName name="BARODA" localSheetId="45">Borkhedi!#REF!</definedName>
    <definedName name="BARODA" localSheetId="0">'IHL CITY-ICD LIST'!#REF!</definedName>
    <definedName name="BARODA" localSheetId="44">'Siliguri '!#REF!</definedName>
    <definedName name="BARODA" localSheetId="50">Viramgam!#REF!</definedName>
    <definedName name="Bhusawal" localSheetId="41">Agra!#REF!</definedName>
    <definedName name="Bhusawal" localSheetId="1">Ahmedabad!#REF!</definedName>
    <definedName name="Bhusawal" localSheetId="42">Barhi!#REF!</definedName>
    <definedName name="Bhusawal" localSheetId="45">Borkhedi!#REF!</definedName>
    <definedName name="Bhusawal" localSheetId="0">'IHL CITY-ICD LIST'!#REF!</definedName>
    <definedName name="Bhusawal" localSheetId="44">'Siliguri '!#REF!</definedName>
    <definedName name="Bhusawal" localSheetId="50">Viramgam!#REF!</definedName>
    <definedName name="Chinchwad" localSheetId="41">Agra!#REF!</definedName>
    <definedName name="Chinchwad" localSheetId="1">Ahmedabad!#REF!</definedName>
    <definedName name="Chinchwad" localSheetId="42">Barhi!#REF!</definedName>
    <definedName name="Chinchwad" localSheetId="45">Borkhedi!#REF!</definedName>
    <definedName name="Chinchwad" localSheetId="0">'IHL CITY-ICD LIST'!#REF!</definedName>
    <definedName name="Chinchwad" localSheetId="44">'Siliguri '!#REF!</definedName>
    <definedName name="Chinchwad" localSheetId="50">Viramgam!#REF!</definedName>
    <definedName name="Coimbatore" localSheetId="41">Agra!#REF!</definedName>
    <definedName name="Coimbatore" localSheetId="1">Ahmedabad!#REF!</definedName>
    <definedName name="Coimbatore" localSheetId="42">Barhi!#REF!</definedName>
    <definedName name="Coimbatore" localSheetId="45">Borkhedi!#REF!</definedName>
    <definedName name="Coimbatore" localSheetId="0">'IHL CITY-ICD LIST'!#REF!</definedName>
    <definedName name="Coimbatore" localSheetId="44">'Siliguri '!#REF!</definedName>
    <definedName name="Coimbatore" localSheetId="50">Viramgam!#REF!</definedName>
    <definedName name="d" localSheetId="35">'IHL CITY-ICD LIST'!#REF!</definedName>
    <definedName name="d" localSheetId="34">'IHL CITY-ICD LIST'!#REF!</definedName>
    <definedName name="d" localSheetId="39">'IHL CITY-ICD LIST'!#REF!</definedName>
    <definedName name="d" localSheetId="38">'IHL CITY-ICD LIST'!#REF!</definedName>
    <definedName name="d" localSheetId="33">'IHL CITY-ICD LIST'!#REF!</definedName>
    <definedName name="d" localSheetId="36">'IHL CITY-ICD LIST'!#REF!</definedName>
    <definedName name="d" localSheetId="46">'IHL CITY-ICD LIST'!#REF!</definedName>
    <definedName name="d" localSheetId="47">'IHL CITY-ICD LIST'!#REF!</definedName>
    <definedName name="d" localSheetId="37">'IHL CITY-ICD LIST'!#REF!</definedName>
    <definedName name="d" localSheetId="32">'IHL CITY-ICD LIST'!#REF!</definedName>
    <definedName name="d" localSheetId="48">'IHL CITY-ICD LIST'!#REF!</definedName>
    <definedName name="d" localSheetId="43">'IHL CITY-ICD LIST'!#REF!</definedName>
    <definedName name="d" localSheetId="49">'IHL CITY-ICD LIST'!#REF!</definedName>
    <definedName name="d">'IHL CITY-ICD LIST'!#REF!</definedName>
    <definedName name="Dadri" localSheetId="41">Agra!#REF!</definedName>
    <definedName name="Dadri" localSheetId="1">Ahmedabad!#REF!</definedName>
    <definedName name="Dadri" localSheetId="42">Barhi!#REF!</definedName>
    <definedName name="Dadri" localSheetId="45">Borkhedi!#REF!</definedName>
    <definedName name="Dadri" localSheetId="0">'IHL CITY-ICD LIST'!#REF!</definedName>
    <definedName name="Dadri" localSheetId="44">'Siliguri '!#REF!</definedName>
    <definedName name="Dadri" localSheetId="50">Viramgam!#REF!</definedName>
    <definedName name="Digh" localSheetId="35">'IHL CITY-ICD LIST'!#REF!</definedName>
    <definedName name="Digh" localSheetId="34">'IHL CITY-ICD LIST'!#REF!</definedName>
    <definedName name="Digh" localSheetId="39">'IHL CITY-ICD LIST'!#REF!</definedName>
    <definedName name="Digh" localSheetId="38">'IHL CITY-ICD LIST'!#REF!</definedName>
    <definedName name="Digh" localSheetId="33">'IHL CITY-ICD LIST'!#REF!</definedName>
    <definedName name="Digh" localSheetId="36">'IHL CITY-ICD LIST'!#REF!</definedName>
    <definedName name="Digh" localSheetId="46">'IHL CITY-ICD LIST'!#REF!</definedName>
    <definedName name="Digh" localSheetId="47">'IHL CITY-ICD LIST'!#REF!</definedName>
    <definedName name="Digh" localSheetId="37">'IHL CITY-ICD LIST'!#REF!</definedName>
    <definedName name="Digh" localSheetId="27">'IHL CITY-ICD LIST'!#REF!</definedName>
    <definedName name="Digh" localSheetId="32">'IHL CITY-ICD LIST'!#REF!</definedName>
    <definedName name="Digh" localSheetId="29">'IHL CITY-ICD LIST'!#REF!</definedName>
    <definedName name="Digh" localSheetId="48">'IHL CITY-ICD LIST'!#REF!</definedName>
    <definedName name="Digh" localSheetId="43">'IHL CITY-ICD LIST'!#REF!</definedName>
    <definedName name="Digh" localSheetId="30">'IHL CITY-ICD LIST'!#REF!</definedName>
    <definedName name="Digh" localSheetId="28">'IHL CITY-ICD LIST'!#REF!</definedName>
    <definedName name="Digh" localSheetId="26">'IHL CITY-ICD LIST'!#REF!</definedName>
    <definedName name="Digh" localSheetId="49">'IHL CITY-ICD LIST'!#REF!</definedName>
    <definedName name="Digh" localSheetId="31">'IHL CITY-ICD LIST'!#REF!</definedName>
    <definedName name="Digh">'IHL CITY-ICD LIST'!#REF!</definedName>
    <definedName name="Dighi" localSheetId="41">Agra!#REF!</definedName>
    <definedName name="Dighi" localSheetId="1">Ahmedabad!#REF!</definedName>
    <definedName name="Dighi" localSheetId="42">Barhi!#REF!</definedName>
    <definedName name="Dighi" localSheetId="45">Borkhedi!#REF!</definedName>
    <definedName name="Dighi" localSheetId="0">'IHL CITY-ICD LIST'!#REF!</definedName>
    <definedName name="Dighi" localSheetId="44">'Siliguri '!#REF!</definedName>
    <definedName name="Dighi" localSheetId="50">Viramgam!#REF!</definedName>
    <definedName name="Faridabad" localSheetId="41">Agra!#REF!</definedName>
    <definedName name="Faridabad" localSheetId="1">Ahmedabad!#REF!</definedName>
    <definedName name="Faridabad" localSheetId="42">Barhi!#REF!</definedName>
    <definedName name="Faridabad" localSheetId="45">Borkhedi!#REF!</definedName>
    <definedName name="Faridabad" localSheetId="0">'IHL CITY-ICD LIST'!#REF!</definedName>
    <definedName name="Faridabad" localSheetId="44">'Siliguri '!#REF!</definedName>
    <definedName name="Faridabad" localSheetId="50">Viramgam!#REF!</definedName>
    <definedName name="Ghaziabad" localSheetId="41">Agra!#REF!</definedName>
    <definedName name="Ghaziabad" localSheetId="1">Ahmedabad!#REF!</definedName>
    <definedName name="Ghaziabad" localSheetId="42">Barhi!#REF!</definedName>
    <definedName name="Ghaziabad" localSheetId="35">'IHL CITY-ICD LIST'!#REF!</definedName>
    <definedName name="Ghaziabad" localSheetId="45">Borkhedi!#REF!</definedName>
    <definedName name="Ghaziabad" localSheetId="34">'IHL CITY-ICD LIST'!#REF!</definedName>
    <definedName name="Ghaziabad" localSheetId="39">'IHL CITY-ICD LIST'!#REF!</definedName>
    <definedName name="Ghaziabad" localSheetId="38">'IHL CITY-ICD LIST'!#REF!</definedName>
    <definedName name="Ghaziabad" localSheetId="33">'IHL CITY-ICD LIST'!#REF!</definedName>
    <definedName name="Ghaziabad" localSheetId="36">'IHL CITY-ICD LIST'!#REF!</definedName>
    <definedName name="Ghaziabad" localSheetId="46">'IHL CITY-ICD LIST'!#REF!</definedName>
    <definedName name="Ghaziabad" localSheetId="47">'IHL CITY-ICD LIST'!#REF!</definedName>
    <definedName name="Ghaziabad" localSheetId="37">'IHL CITY-ICD LIST'!#REF!</definedName>
    <definedName name="Ghaziabad" localSheetId="27">'IHL CITY-ICD LIST'!#REF!</definedName>
    <definedName name="Ghaziabad" localSheetId="32">'IHL CITY-ICD LIST'!#REF!</definedName>
    <definedName name="Ghaziabad" localSheetId="29">'IHL CITY-ICD LIST'!#REF!</definedName>
    <definedName name="Ghaziabad" localSheetId="48">'IHL CITY-ICD LIST'!#REF!</definedName>
    <definedName name="Ghaziabad" localSheetId="43">'IHL CITY-ICD LIST'!#REF!</definedName>
    <definedName name="Ghaziabad" localSheetId="30">'IHL CITY-ICD LIST'!#REF!</definedName>
    <definedName name="Ghaziabad" localSheetId="44">'Siliguri '!#REF!</definedName>
    <definedName name="Ghaziabad" localSheetId="28">'IHL CITY-ICD LIST'!#REF!</definedName>
    <definedName name="Ghaziabad" localSheetId="26">'IHL CITY-ICD LIST'!#REF!</definedName>
    <definedName name="Ghaziabad" localSheetId="49">'IHL CITY-ICD LIST'!#REF!</definedName>
    <definedName name="Ghaziabad" localSheetId="31">'IHL CITY-ICD LIST'!#REF!</definedName>
    <definedName name="Ghaziabad" localSheetId="50">Viramgam!#REF!</definedName>
    <definedName name="Ghaziabad">'IHL CITY-ICD LIST'!#REF!</definedName>
    <definedName name="gurgaon" localSheetId="35">'IHL CITY-ICD LIST'!#REF!</definedName>
    <definedName name="gurgaon" localSheetId="34">'IHL CITY-ICD LIST'!#REF!</definedName>
    <definedName name="gurgaon" localSheetId="39">'IHL CITY-ICD LIST'!#REF!</definedName>
    <definedName name="gurgaon" localSheetId="38">'IHL CITY-ICD LIST'!#REF!</definedName>
    <definedName name="gurgaon" localSheetId="33">'IHL CITY-ICD LIST'!#REF!</definedName>
    <definedName name="gurgaon" localSheetId="36">'IHL CITY-ICD LIST'!#REF!</definedName>
    <definedName name="gurgaon" localSheetId="46">'IHL CITY-ICD LIST'!#REF!</definedName>
    <definedName name="gurgaon" localSheetId="47">'IHL CITY-ICD LIST'!#REF!</definedName>
    <definedName name="gurgaon" localSheetId="37">'IHL CITY-ICD LIST'!#REF!</definedName>
    <definedName name="gurgaon" localSheetId="27">'IHL CITY-ICD LIST'!#REF!</definedName>
    <definedName name="gurgaon" localSheetId="32">'IHL CITY-ICD LIST'!#REF!</definedName>
    <definedName name="gurgaon" localSheetId="29">'IHL CITY-ICD LIST'!#REF!</definedName>
    <definedName name="gurgaon" localSheetId="48">'IHL CITY-ICD LIST'!#REF!</definedName>
    <definedName name="gurgaon" localSheetId="43">'IHL CITY-ICD LIST'!#REF!</definedName>
    <definedName name="gurgaon" localSheetId="30">'IHL CITY-ICD LIST'!#REF!</definedName>
    <definedName name="gurgaon" localSheetId="28">'IHL CITY-ICD LIST'!#REF!</definedName>
    <definedName name="gurgaon" localSheetId="26">'IHL CITY-ICD LIST'!#REF!</definedName>
    <definedName name="gurgaon" localSheetId="49">'IHL CITY-ICD LIST'!#REF!</definedName>
    <definedName name="gurgaon" localSheetId="31">'IHL CITY-ICD LIST'!#REF!</definedName>
    <definedName name="gurgaon">'IHL CITY-ICD LIST'!#REF!</definedName>
    <definedName name="GURGOAN" localSheetId="41">Agra!#REF!</definedName>
    <definedName name="GURGOAN" localSheetId="1">Ahmedabad!#REF!</definedName>
    <definedName name="GURGOAN" localSheetId="42">Barhi!#REF!</definedName>
    <definedName name="GURGOAN" localSheetId="35">'IHL CITY-ICD LIST'!#REF!</definedName>
    <definedName name="GURGOAN" localSheetId="45">Borkhedi!#REF!</definedName>
    <definedName name="GURGOAN" localSheetId="34">'IHL CITY-ICD LIST'!#REF!</definedName>
    <definedName name="GURGOAN" localSheetId="39">'IHL CITY-ICD LIST'!#REF!</definedName>
    <definedName name="GURGOAN" localSheetId="38">'IHL CITY-ICD LIST'!#REF!</definedName>
    <definedName name="GURGOAN" localSheetId="33">'IHL CITY-ICD LIST'!#REF!</definedName>
    <definedName name="GURGOAN" localSheetId="36">'IHL CITY-ICD LIST'!#REF!</definedName>
    <definedName name="GURGOAN" localSheetId="46">'IHL CITY-ICD LIST'!#REF!</definedName>
    <definedName name="GURGOAN" localSheetId="47">'IHL CITY-ICD LIST'!#REF!</definedName>
    <definedName name="GURGOAN" localSheetId="37">'IHL CITY-ICD LIST'!#REF!</definedName>
    <definedName name="GURGOAN" localSheetId="27">'IHL CITY-ICD LIST'!#REF!</definedName>
    <definedName name="GURGOAN" localSheetId="32">'IHL CITY-ICD LIST'!#REF!</definedName>
    <definedName name="GURGOAN" localSheetId="29">'IHL CITY-ICD LIST'!#REF!</definedName>
    <definedName name="GURGOAN" localSheetId="48">'IHL CITY-ICD LIST'!#REF!</definedName>
    <definedName name="GURGOAN" localSheetId="43">'IHL CITY-ICD LIST'!#REF!</definedName>
    <definedName name="GURGOAN" localSheetId="30">'IHL CITY-ICD LIST'!#REF!</definedName>
    <definedName name="GURGOAN" localSheetId="44">'Siliguri '!#REF!</definedName>
    <definedName name="GURGOAN" localSheetId="28">'IHL CITY-ICD LIST'!#REF!</definedName>
    <definedName name="GURGOAN" localSheetId="26">'IHL CITY-ICD LIST'!#REF!</definedName>
    <definedName name="GURGOAN" localSheetId="49">'IHL CITY-ICD LIST'!#REF!</definedName>
    <definedName name="GURGOAN" localSheetId="31">'IHL CITY-ICD LIST'!#REF!</definedName>
    <definedName name="GURGOAN" localSheetId="50">Viramgam!#REF!</definedName>
    <definedName name="GURGOAN">'IHL CITY-ICD LIST'!#REF!</definedName>
    <definedName name="Hyderabad" localSheetId="41">Agra!#REF!</definedName>
    <definedName name="Hyderabad" localSheetId="1">Ahmedabad!#REF!</definedName>
    <definedName name="Hyderabad" localSheetId="42">Barhi!#REF!</definedName>
    <definedName name="Hyderabad" localSheetId="45">Borkhedi!#REF!</definedName>
    <definedName name="Hyderabad" localSheetId="0">'IHL CITY-ICD LIST'!#REF!</definedName>
    <definedName name="Hyderabad" localSheetId="44">'Siliguri '!#REF!</definedName>
    <definedName name="Hyderabad" localSheetId="50">Viramgam!#REF!</definedName>
    <definedName name="ICD_Kanpur" localSheetId="41">Agra!#REF!</definedName>
    <definedName name="ICD_Kanpur" localSheetId="1">Ahmedabad!#REF!</definedName>
    <definedName name="ICD_Kanpur" localSheetId="42">Barhi!#REF!</definedName>
    <definedName name="ICD_Kanpur" localSheetId="35">'IHL CITY-ICD LIST'!#REF!</definedName>
    <definedName name="ICD_Kanpur" localSheetId="45">Borkhedi!#REF!</definedName>
    <definedName name="ICD_Kanpur" localSheetId="34">'IHL CITY-ICD LIST'!#REF!</definedName>
    <definedName name="ICD_Kanpur" localSheetId="39">'IHL CITY-ICD LIST'!#REF!</definedName>
    <definedName name="ICD_Kanpur" localSheetId="38">'IHL CITY-ICD LIST'!#REF!</definedName>
    <definedName name="ICD_Kanpur" localSheetId="33">'IHL CITY-ICD LIST'!#REF!</definedName>
    <definedName name="ICD_Kanpur" localSheetId="36">'IHL CITY-ICD LIST'!#REF!</definedName>
    <definedName name="ICD_Kanpur" localSheetId="46">'IHL CITY-ICD LIST'!#REF!</definedName>
    <definedName name="ICD_Kanpur" localSheetId="47">'IHL CITY-ICD LIST'!#REF!</definedName>
    <definedName name="ICD_Kanpur" localSheetId="37">'IHL CITY-ICD LIST'!#REF!</definedName>
    <definedName name="ICD_Kanpur" localSheetId="27">'IHL CITY-ICD LIST'!#REF!</definedName>
    <definedName name="ICD_Kanpur" localSheetId="32">'IHL CITY-ICD LIST'!#REF!</definedName>
    <definedName name="ICD_Kanpur" localSheetId="29">'IHL CITY-ICD LIST'!#REF!</definedName>
    <definedName name="ICD_Kanpur" localSheetId="48">'IHL CITY-ICD LIST'!#REF!</definedName>
    <definedName name="ICD_Kanpur" localSheetId="43">'IHL CITY-ICD LIST'!#REF!</definedName>
    <definedName name="ICD_Kanpur" localSheetId="30">'IHL CITY-ICD LIST'!#REF!</definedName>
    <definedName name="ICD_Kanpur" localSheetId="44">'Siliguri '!#REF!</definedName>
    <definedName name="ICD_Kanpur" localSheetId="28">'IHL CITY-ICD LIST'!#REF!</definedName>
    <definedName name="ICD_Kanpur" localSheetId="26">'IHL CITY-ICD LIST'!#REF!</definedName>
    <definedName name="ICD_Kanpur" localSheetId="49">'IHL CITY-ICD LIST'!#REF!</definedName>
    <definedName name="ICD_Kanpur" localSheetId="31">'IHL CITY-ICD LIST'!#REF!</definedName>
    <definedName name="ICD_Kanpur" localSheetId="50">Viramgam!#REF!</definedName>
    <definedName name="ICD_Kanpur">'IHL CITY-ICD LIST'!#REF!</definedName>
    <definedName name="ICD_Sanathnagar" localSheetId="41">Agra!#REF!</definedName>
    <definedName name="ICD_Sanathnagar" localSheetId="1">Ahmedabad!#REF!</definedName>
    <definedName name="ICD_Sanathnagar" localSheetId="42">Barhi!#REF!</definedName>
    <definedName name="ICD_Sanathnagar" localSheetId="35">'IHL CITY-ICD LIST'!#REF!</definedName>
    <definedName name="ICD_Sanathnagar" localSheetId="45">Borkhedi!#REF!</definedName>
    <definedName name="ICD_Sanathnagar" localSheetId="34">'IHL CITY-ICD LIST'!#REF!</definedName>
    <definedName name="ICD_Sanathnagar" localSheetId="39">'IHL CITY-ICD LIST'!#REF!</definedName>
    <definedName name="ICD_Sanathnagar" localSheetId="38">'IHL CITY-ICD LIST'!#REF!</definedName>
    <definedName name="ICD_Sanathnagar" localSheetId="33">'IHL CITY-ICD LIST'!#REF!</definedName>
    <definedName name="ICD_Sanathnagar" localSheetId="36">'IHL CITY-ICD LIST'!#REF!</definedName>
    <definedName name="ICD_Sanathnagar" localSheetId="46">'IHL CITY-ICD LIST'!#REF!</definedName>
    <definedName name="ICD_Sanathnagar" localSheetId="47">'IHL CITY-ICD LIST'!#REF!</definedName>
    <definedName name="ICD_Sanathnagar" localSheetId="37">'IHL CITY-ICD LIST'!#REF!</definedName>
    <definedName name="ICD_Sanathnagar" localSheetId="27">'IHL CITY-ICD LIST'!#REF!</definedName>
    <definedName name="ICD_Sanathnagar" localSheetId="32">'IHL CITY-ICD LIST'!#REF!</definedName>
    <definedName name="ICD_Sanathnagar" localSheetId="29">'IHL CITY-ICD LIST'!#REF!</definedName>
    <definedName name="ICD_Sanathnagar" localSheetId="48">'IHL CITY-ICD LIST'!#REF!</definedName>
    <definedName name="ICD_Sanathnagar" localSheetId="43">'IHL CITY-ICD LIST'!#REF!</definedName>
    <definedName name="ICD_Sanathnagar" localSheetId="30">'IHL CITY-ICD LIST'!#REF!</definedName>
    <definedName name="ICD_Sanathnagar" localSheetId="44">'Siliguri '!#REF!</definedName>
    <definedName name="ICD_Sanathnagar" localSheetId="28">'IHL CITY-ICD LIST'!#REF!</definedName>
    <definedName name="ICD_Sanathnagar" localSheetId="26">'IHL CITY-ICD LIST'!#REF!</definedName>
    <definedName name="ICD_Sanathnagar" localSheetId="49">'IHL CITY-ICD LIST'!#REF!</definedName>
    <definedName name="ICD_Sanathnagar" localSheetId="31">'IHL CITY-ICD LIST'!#REF!</definedName>
    <definedName name="ICD_Sanathnagar" localSheetId="50">Viramgam!#REF!</definedName>
    <definedName name="ICD_Sanathnagar">'IHL CITY-ICD LIST'!#REF!</definedName>
    <definedName name="Jaipur" localSheetId="41">Agra!#REF!</definedName>
    <definedName name="Jaipur" localSheetId="1">Ahmedabad!#REF!</definedName>
    <definedName name="Jaipur" localSheetId="42">Barhi!#REF!</definedName>
    <definedName name="Jaipur" localSheetId="45">Borkhedi!#REF!</definedName>
    <definedName name="Jaipur" localSheetId="0">'IHL CITY-ICD LIST'!#REF!</definedName>
    <definedName name="Jaipur" localSheetId="44">'Siliguri '!#REF!</definedName>
    <definedName name="Jaipur" localSheetId="50">Viramgam!#REF!</definedName>
    <definedName name="JODHPUR" localSheetId="41">Agra!#REF!</definedName>
    <definedName name="JODHPUR" localSheetId="1">Ahmedabad!#REF!</definedName>
    <definedName name="JODHPUR" localSheetId="42">Barhi!#REF!</definedName>
    <definedName name="JODHPUR" localSheetId="45">Borkhedi!#REF!</definedName>
    <definedName name="JODHPUR" localSheetId="0">'IHL CITY-ICD LIST'!#REF!</definedName>
    <definedName name="JODHPUR" localSheetId="44">'Siliguri '!#REF!</definedName>
    <definedName name="JODHPUR" localSheetId="50">Viramgam!#REF!</definedName>
    <definedName name="Kanpur" localSheetId="41">Agra!#REF!</definedName>
    <definedName name="Kanpur" localSheetId="1">Ahmedabad!#REF!</definedName>
    <definedName name="Kanpur" localSheetId="42">Barhi!#REF!</definedName>
    <definedName name="Kanpur" localSheetId="45">Borkhedi!#REF!</definedName>
    <definedName name="Kanpur" localSheetId="0">'IHL CITY-ICD LIST'!#REF!</definedName>
    <definedName name="Kanpur" localSheetId="44">'Siliguri '!#REF!</definedName>
    <definedName name="Kanpur" localSheetId="50">Viramgam!#REF!</definedName>
    <definedName name="LONI" localSheetId="41">Agra!#REF!</definedName>
    <definedName name="LONI" localSheetId="1">Ahmedabad!#REF!</definedName>
    <definedName name="LONI" localSheetId="42">Barhi!#REF!</definedName>
    <definedName name="LONI" localSheetId="45">Borkhedi!#REF!</definedName>
    <definedName name="LONI" localSheetId="0">'IHL CITY-ICD LIST'!#REF!</definedName>
    <definedName name="LONI" localSheetId="44">'Siliguri '!#REF!</definedName>
    <definedName name="LONI" localSheetId="50">Viramgam!#REF!</definedName>
    <definedName name="Ludhiana" localSheetId="41">Agra!#REF!</definedName>
    <definedName name="Ludhiana" localSheetId="1">Ahmedabad!#REF!</definedName>
    <definedName name="Ludhiana" localSheetId="42">Barhi!#REF!</definedName>
    <definedName name="Ludhiana" localSheetId="45">Borkhedi!#REF!</definedName>
    <definedName name="Ludhiana" localSheetId="0">'IHL CITY-ICD LIST'!#REF!</definedName>
    <definedName name="Ludhiana" localSheetId="44">'Siliguri '!#REF!</definedName>
    <definedName name="Ludhiana" localSheetId="50">Viramgam!#REF!</definedName>
    <definedName name="Maliwada" localSheetId="41">Agra!#REF!</definedName>
    <definedName name="Maliwada" localSheetId="1">Ahmedabad!#REF!</definedName>
    <definedName name="Maliwada" localSheetId="42">Barhi!#REF!</definedName>
    <definedName name="Maliwada" localSheetId="35">'IHL CITY-ICD LIST'!#REF!</definedName>
    <definedName name="Maliwada" localSheetId="45">Borkhedi!#REF!</definedName>
    <definedName name="Maliwada" localSheetId="34">'IHL CITY-ICD LIST'!#REF!</definedName>
    <definedName name="Maliwada" localSheetId="39">'IHL CITY-ICD LIST'!#REF!</definedName>
    <definedName name="Maliwada" localSheetId="38">'IHL CITY-ICD LIST'!#REF!</definedName>
    <definedName name="Maliwada" localSheetId="33">'IHL CITY-ICD LIST'!#REF!</definedName>
    <definedName name="Maliwada" localSheetId="36">'IHL CITY-ICD LIST'!#REF!</definedName>
    <definedName name="Maliwada" localSheetId="46">'IHL CITY-ICD LIST'!#REF!</definedName>
    <definedName name="Maliwada" localSheetId="47">'IHL CITY-ICD LIST'!#REF!</definedName>
    <definedName name="Maliwada" localSheetId="37">'IHL CITY-ICD LIST'!#REF!</definedName>
    <definedName name="Maliwada" localSheetId="27">'IHL CITY-ICD LIST'!#REF!</definedName>
    <definedName name="Maliwada" localSheetId="32">'IHL CITY-ICD LIST'!#REF!</definedName>
    <definedName name="Maliwada" localSheetId="29">'IHL CITY-ICD LIST'!#REF!</definedName>
    <definedName name="Maliwada" localSheetId="48">'IHL CITY-ICD LIST'!#REF!</definedName>
    <definedName name="Maliwada" localSheetId="43">'IHL CITY-ICD LIST'!#REF!</definedName>
    <definedName name="Maliwada" localSheetId="30">'IHL CITY-ICD LIST'!#REF!</definedName>
    <definedName name="Maliwada" localSheetId="44">'Siliguri '!#REF!</definedName>
    <definedName name="Maliwada" localSheetId="28">'IHL CITY-ICD LIST'!#REF!</definedName>
    <definedName name="Maliwada" localSheetId="26">'IHL CITY-ICD LIST'!#REF!</definedName>
    <definedName name="Maliwada" localSheetId="49">'IHL CITY-ICD LIST'!#REF!</definedName>
    <definedName name="Maliwada" localSheetId="31">'IHL CITY-ICD LIST'!#REF!</definedName>
    <definedName name="Maliwada" localSheetId="50">Viramgam!#REF!</definedName>
    <definedName name="Maliwada">'IHL CITY-ICD LIST'!#REF!</definedName>
    <definedName name="MANDIDEEP" localSheetId="41">Agra!#REF!</definedName>
    <definedName name="MANDIDEEP" localSheetId="1">Ahmedabad!#REF!</definedName>
    <definedName name="MANDIDEEP" localSheetId="42">Barhi!#REF!</definedName>
    <definedName name="MANDIDEEP" localSheetId="35">'IHL CITY-ICD LIST'!#REF!</definedName>
    <definedName name="MANDIDEEP" localSheetId="45">Borkhedi!#REF!</definedName>
    <definedName name="MANDIDEEP" localSheetId="34">'IHL CITY-ICD LIST'!#REF!</definedName>
    <definedName name="MANDIDEEP" localSheetId="39">'IHL CITY-ICD LIST'!#REF!</definedName>
    <definedName name="MANDIDEEP" localSheetId="38">'IHL CITY-ICD LIST'!#REF!</definedName>
    <definedName name="MANDIDEEP" localSheetId="33">'IHL CITY-ICD LIST'!#REF!</definedName>
    <definedName name="MANDIDEEP" localSheetId="36">'IHL CITY-ICD LIST'!#REF!</definedName>
    <definedName name="MANDIDEEP" localSheetId="46">'IHL CITY-ICD LIST'!#REF!</definedName>
    <definedName name="MANDIDEEP" localSheetId="47">'IHL CITY-ICD LIST'!#REF!</definedName>
    <definedName name="MANDIDEEP" localSheetId="37">'IHL CITY-ICD LIST'!#REF!</definedName>
    <definedName name="MANDIDEEP" localSheetId="27">'IHL CITY-ICD LIST'!#REF!</definedName>
    <definedName name="MANDIDEEP" localSheetId="32">'IHL CITY-ICD LIST'!#REF!</definedName>
    <definedName name="MANDIDEEP" localSheetId="29">'IHL CITY-ICD LIST'!#REF!</definedName>
    <definedName name="MANDIDEEP" localSheetId="48">'IHL CITY-ICD LIST'!#REF!</definedName>
    <definedName name="MANDIDEEP" localSheetId="43">'IHL CITY-ICD LIST'!#REF!</definedName>
    <definedName name="MANDIDEEP" localSheetId="30">'IHL CITY-ICD LIST'!#REF!</definedName>
    <definedName name="MANDIDEEP" localSheetId="44">'Siliguri '!#REF!</definedName>
    <definedName name="MANDIDEEP" localSheetId="28">'IHL CITY-ICD LIST'!#REF!</definedName>
    <definedName name="MANDIDEEP" localSheetId="26">'IHL CITY-ICD LIST'!#REF!</definedName>
    <definedName name="MANDIDEEP" localSheetId="49">'IHL CITY-ICD LIST'!#REF!</definedName>
    <definedName name="MANDIDEEP" localSheetId="31">'IHL CITY-ICD LIST'!#REF!</definedName>
    <definedName name="MANDIDEEP" localSheetId="50">Viramgam!#REF!</definedName>
    <definedName name="MANDIDEEP">'IHL CITY-ICD LIST'!#REF!</definedName>
    <definedName name="Moradabad" localSheetId="41">Agra!#REF!</definedName>
    <definedName name="Moradabad" localSheetId="1">Ahmedabad!#REF!</definedName>
    <definedName name="Moradabad" localSheetId="42">Barhi!#REF!</definedName>
    <definedName name="Moradabad" localSheetId="45">Borkhedi!#REF!</definedName>
    <definedName name="Moradabad" localSheetId="0">'IHL CITY-ICD LIST'!#REF!</definedName>
    <definedName name="Moradabad" localSheetId="44">'Siliguri '!#REF!</definedName>
    <definedName name="Moradabad" localSheetId="50">Viramgam!#REF!</definedName>
    <definedName name="MULUND" localSheetId="41">Agra!#REF!</definedName>
    <definedName name="MULUND" localSheetId="1">Ahmedabad!#REF!</definedName>
    <definedName name="MULUND" localSheetId="42">Barhi!#REF!</definedName>
    <definedName name="MULUND" localSheetId="45">Borkhedi!#REF!</definedName>
    <definedName name="MULUND" localSheetId="0">'IHL CITY-ICD LIST'!#REF!</definedName>
    <definedName name="MULUND" localSheetId="44">'Siliguri '!#REF!</definedName>
    <definedName name="MULUND" localSheetId="50">Viramgam!#REF!</definedName>
    <definedName name="NAGPUR" localSheetId="41">Agra!#REF!</definedName>
    <definedName name="NAGPUR" localSheetId="1">Ahmedabad!#REF!</definedName>
    <definedName name="NAGPUR" localSheetId="42">Barhi!#REF!</definedName>
    <definedName name="NAGPUR" localSheetId="45">Borkhedi!#REF!</definedName>
    <definedName name="NAGPUR" localSheetId="0">'IHL CITY-ICD LIST'!#REF!</definedName>
    <definedName name="NAGPUR" localSheetId="44">'Siliguri '!#REF!</definedName>
    <definedName name="NAGPUR" localSheetId="50">Viramgam!#REF!</definedName>
    <definedName name="OLE_LINK1" localSheetId="41">Agra!#REF!</definedName>
    <definedName name="OLE_LINK1" localSheetId="1">Ahmedabad!#REF!</definedName>
    <definedName name="OLE_LINK1" localSheetId="42">Barhi!#REF!</definedName>
    <definedName name="OLE_LINK1" localSheetId="45">Borkhedi!#REF!</definedName>
    <definedName name="OLE_LINK1" localSheetId="0">'IHL CITY-ICD LIST'!$B$1</definedName>
    <definedName name="OLE_LINK1" localSheetId="44">'Siliguri '!#REF!</definedName>
    <definedName name="OLE_LINK1" localSheetId="50">Viramgam!#REF!</definedName>
    <definedName name="OLE_LINK3" localSheetId="41">Agra!#REF!</definedName>
    <definedName name="OLE_LINK3" localSheetId="1">Ahmedabad!#REF!</definedName>
    <definedName name="OLE_LINK3" localSheetId="42">Barhi!#REF!</definedName>
    <definedName name="OLE_LINK3" localSheetId="45">Borkhedi!#REF!</definedName>
    <definedName name="OLE_LINK3" localSheetId="0">'IHL CITY-ICD LIST'!#REF!</definedName>
    <definedName name="OLE_LINK3" localSheetId="44">'Siliguri '!#REF!</definedName>
    <definedName name="OLE_LINK3" localSheetId="50">Viramgam!#REF!</definedName>
    <definedName name="PATLI" localSheetId="41">Agra!#REF!</definedName>
    <definedName name="PATLI" localSheetId="1">Ahmedabad!#REF!</definedName>
    <definedName name="PATLI" localSheetId="42">Barhi!#REF!</definedName>
    <definedName name="PATLI" localSheetId="35">'IHL CITY-ICD LIST'!#REF!</definedName>
    <definedName name="PATLI" localSheetId="45">Borkhedi!#REF!</definedName>
    <definedName name="PATLI" localSheetId="34">'IHL CITY-ICD LIST'!#REF!</definedName>
    <definedName name="PATLI" localSheetId="39">'IHL CITY-ICD LIST'!#REF!</definedName>
    <definedName name="PATLI" localSheetId="38">'IHL CITY-ICD LIST'!#REF!</definedName>
    <definedName name="PATLI" localSheetId="33">'IHL CITY-ICD LIST'!#REF!</definedName>
    <definedName name="PATLI" localSheetId="36">'IHL CITY-ICD LIST'!#REF!</definedName>
    <definedName name="PATLI" localSheetId="46">'IHL CITY-ICD LIST'!#REF!</definedName>
    <definedName name="PATLI" localSheetId="47">'IHL CITY-ICD LIST'!#REF!</definedName>
    <definedName name="PATLI" localSheetId="37">'IHL CITY-ICD LIST'!#REF!</definedName>
    <definedName name="PATLI" localSheetId="27">'IHL CITY-ICD LIST'!#REF!</definedName>
    <definedName name="PATLI" localSheetId="32">'IHL CITY-ICD LIST'!#REF!</definedName>
    <definedName name="PATLI" localSheetId="29">'IHL CITY-ICD LIST'!#REF!</definedName>
    <definedName name="PATLI" localSheetId="48">'IHL CITY-ICD LIST'!#REF!</definedName>
    <definedName name="PATLI" localSheetId="43">'IHL CITY-ICD LIST'!#REF!</definedName>
    <definedName name="PATLI" localSheetId="30">'IHL CITY-ICD LIST'!#REF!</definedName>
    <definedName name="PATLI" localSheetId="44">'Siliguri '!#REF!</definedName>
    <definedName name="PATLI" localSheetId="28">'IHL CITY-ICD LIST'!#REF!</definedName>
    <definedName name="PATLI" localSheetId="26">'IHL CITY-ICD LIST'!#REF!</definedName>
    <definedName name="PATLI" localSheetId="49">'IHL CITY-ICD LIST'!#REF!</definedName>
    <definedName name="PATLI" localSheetId="31">'IHL CITY-ICD LIST'!#REF!</definedName>
    <definedName name="PATLI" localSheetId="50">Viramgam!#REF!</definedName>
    <definedName name="PATLI">'IHL CITY-ICD LIST'!#REF!</definedName>
    <definedName name="Patparganj" localSheetId="41">Agra!#REF!</definedName>
    <definedName name="Patparganj" localSheetId="1">Ahmedabad!#REF!</definedName>
    <definedName name="Patparganj" localSheetId="42">Barhi!#REF!</definedName>
    <definedName name="Patparganj" localSheetId="45">Borkhedi!#REF!</definedName>
    <definedName name="Patparganj" localSheetId="0">'IHL CITY-ICD LIST'!#REF!</definedName>
    <definedName name="Patparganj" localSheetId="44">'Siliguri '!#REF!</definedName>
    <definedName name="Patparganj" localSheetId="50">Viramgam!#REF!</definedName>
    <definedName name="Pimpri" localSheetId="41">Agra!#REF!</definedName>
    <definedName name="Pimpri" localSheetId="1">Ahmedabad!#REF!</definedName>
    <definedName name="Pimpri" localSheetId="42">Barhi!#REF!</definedName>
    <definedName name="Pimpri" localSheetId="35">'IHL CITY-ICD LIST'!#REF!</definedName>
    <definedName name="Pimpri" localSheetId="45">Borkhedi!#REF!</definedName>
    <definedName name="Pimpri" localSheetId="34">'IHL CITY-ICD LIST'!#REF!</definedName>
    <definedName name="Pimpri" localSheetId="39">'IHL CITY-ICD LIST'!#REF!</definedName>
    <definedName name="Pimpri" localSheetId="38">'IHL CITY-ICD LIST'!#REF!</definedName>
    <definedName name="Pimpri" localSheetId="33">'IHL CITY-ICD LIST'!#REF!</definedName>
    <definedName name="Pimpri" localSheetId="36">'IHL CITY-ICD LIST'!#REF!</definedName>
    <definedName name="Pimpri" localSheetId="46">'IHL CITY-ICD LIST'!#REF!</definedName>
    <definedName name="Pimpri" localSheetId="47">'IHL CITY-ICD LIST'!#REF!</definedName>
    <definedName name="Pimpri" localSheetId="37">'IHL CITY-ICD LIST'!#REF!</definedName>
    <definedName name="Pimpri" localSheetId="27">'IHL CITY-ICD LIST'!#REF!</definedName>
    <definedName name="Pimpri" localSheetId="32">'IHL CITY-ICD LIST'!#REF!</definedName>
    <definedName name="Pimpri" localSheetId="29">'IHL CITY-ICD LIST'!#REF!</definedName>
    <definedName name="Pimpri" localSheetId="48">'IHL CITY-ICD LIST'!#REF!</definedName>
    <definedName name="Pimpri" localSheetId="43">'IHL CITY-ICD LIST'!#REF!</definedName>
    <definedName name="Pimpri" localSheetId="30">'IHL CITY-ICD LIST'!#REF!</definedName>
    <definedName name="Pimpri" localSheetId="44">'Siliguri '!#REF!</definedName>
    <definedName name="Pimpri" localSheetId="28">'IHL CITY-ICD LIST'!#REF!</definedName>
    <definedName name="Pimpri" localSheetId="26">'IHL CITY-ICD LIST'!#REF!</definedName>
    <definedName name="Pimpri" localSheetId="49">'IHL CITY-ICD LIST'!#REF!</definedName>
    <definedName name="Pimpri" localSheetId="31">'IHL CITY-ICD LIST'!#REF!</definedName>
    <definedName name="Pimpri" localSheetId="50">Viramgam!#REF!</definedName>
    <definedName name="Pimpri">'IHL CITY-ICD LIST'!#REF!</definedName>
    <definedName name="Pithampur" localSheetId="41">Agra!#REF!</definedName>
    <definedName name="Pithampur" localSheetId="1">Ahmedabad!#REF!</definedName>
    <definedName name="Pithampur" localSheetId="42">Barhi!#REF!</definedName>
    <definedName name="Pithampur" localSheetId="45">Borkhedi!#REF!</definedName>
    <definedName name="Pithampur" localSheetId="0">'IHL CITY-ICD LIST'!#REF!</definedName>
    <definedName name="Pithampur" localSheetId="44">'Siliguri '!#REF!</definedName>
    <definedName name="Pithampur" localSheetId="50">Viramgam!#REF!</definedName>
    <definedName name="Pondichery" localSheetId="41">Agra!#REF!</definedName>
    <definedName name="Pondichery" localSheetId="1">Ahmedabad!#REF!</definedName>
    <definedName name="Pondichery" localSheetId="42">Barhi!#REF!</definedName>
    <definedName name="Pondichery" localSheetId="45">Borkhedi!#REF!</definedName>
    <definedName name="Pondichery" localSheetId="0">'IHL CITY-ICD LIST'!#REF!</definedName>
    <definedName name="Pondichery" localSheetId="44">'Siliguri '!#REF!</definedName>
    <definedName name="Pondichery" localSheetId="50">Viramgam!#REF!</definedName>
    <definedName name="_xlnm.Print_Area" localSheetId="41">Agra!#REF!</definedName>
    <definedName name="_xlnm.Print_Area" localSheetId="1">Ahmedabad!#REF!</definedName>
    <definedName name="_xlnm.Print_Area" localSheetId="3">Aurangabad!$A$1:$I$11</definedName>
    <definedName name="_xlnm.Print_Area" localSheetId="42">Barhi!#REF!</definedName>
    <definedName name="_xlnm.Print_Area" localSheetId="35">Birgunj!$A$1:$F$29</definedName>
    <definedName name="_xlnm.Print_Area" localSheetId="45">Borkhedi!#REF!</definedName>
    <definedName name="_xlnm.Print_Area" localSheetId="39">'ICP Bhairawaha'!$A$1:$F$13</definedName>
    <definedName name="_xlnm.Print_Area" localSheetId="38">'ICP Biratnagar'!$A$1:$F$13</definedName>
    <definedName name="_xlnm.Print_Area" localSheetId="0">'IHL CITY-ICD LIST'!$B$1:$F$59</definedName>
    <definedName name="_xlnm.Print_Area" localSheetId="44">'Siliguri '!#REF!</definedName>
    <definedName name="_xlnm.Print_Area" localSheetId="50">Viramgam!#REF!</definedName>
    <definedName name="PUNE" localSheetId="41">Agra!#REF!</definedName>
    <definedName name="PUNE" localSheetId="1">Ahmedabad!#REF!</definedName>
    <definedName name="PUNE" localSheetId="42">Barhi!#REF!</definedName>
    <definedName name="PUNE" localSheetId="45">Borkhedi!#REF!</definedName>
    <definedName name="PUNE" localSheetId="0">'IHL CITY-ICD LIST'!#REF!</definedName>
    <definedName name="PUNE" localSheetId="44">'Siliguri '!#REF!</definedName>
    <definedName name="PUNE" localSheetId="50">Viramgam!#REF!</definedName>
    <definedName name="REWARI" localSheetId="41">Agra!#REF!</definedName>
    <definedName name="REWARI" localSheetId="1">Ahmedabad!#REF!</definedName>
    <definedName name="REWARI" localSheetId="42">Barhi!#REF!</definedName>
    <definedName name="REWARI" localSheetId="35">'IHL CITY-ICD LIST'!#REF!</definedName>
    <definedName name="REWARI" localSheetId="45">Borkhedi!#REF!</definedName>
    <definedName name="REWARI" localSheetId="34">'IHL CITY-ICD LIST'!#REF!</definedName>
    <definedName name="REWARI" localSheetId="39">'IHL CITY-ICD LIST'!#REF!</definedName>
    <definedName name="REWARI" localSheetId="38">'IHL CITY-ICD LIST'!#REF!</definedName>
    <definedName name="REWARI" localSheetId="33">'IHL CITY-ICD LIST'!#REF!</definedName>
    <definedName name="REWARI" localSheetId="36">'IHL CITY-ICD LIST'!#REF!</definedName>
    <definedName name="REWARI" localSheetId="46">'IHL CITY-ICD LIST'!#REF!</definedName>
    <definedName name="REWARI" localSheetId="47">'IHL CITY-ICD LIST'!#REF!</definedName>
    <definedName name="REWARI" localSheetId="37">'IHL CITY-ICD LIST'!#REF!</definedName>
    <definedName name="REWARI" localSheetId="27">'IHL CITY-ICD LIST'!#REF!</definedName>
    <definedName name="REWARI" localSheetId="32">'IHL CITY-ICD LIST'!#REF!</definedName>
    <definedName name="REWARI" localSheetId="29">'IHL CITY-ICD LIST'!#REF!</definedName>
    <definedName name="REWARI" localSheetId="48">'IHL CITY-ICD LIST'!#REF!</definedName>
    <definedName name="REWARI" localSheetId="43">'IHL CITY-ICD LIST'!#REF!</definedName>
    <definedName name="REWARI" localSheetId="30">'IHL CITY-ICD LIST'!#REF!</definedName>
    <definedName name="REWARI" localSheetId="44">'Siliguri '!#REF!</definedName>
    <definedName name="REWARI" localSheetId="28">'IHL CITY-ICD LIST'!#REF!</definedName>
    <definedName name="REWARI" localSheetId="26">'IHL CITY-ICD LIST'!#REF!</definedName>
    <definedName name="REWARI" localSheetId="49">'IHL CITY-ICD LIST'!#REF!</definedName>
    <definedName name="REWARI" localSheetId="31">'IHL CITY-ICD LIST'!#REF!</definedName>
    <definedName name="REWARI" localSheetId="50">Viramgam!#REF!</definedName>
    <definedName name="REWARI">'IHL CITY-ICD LIST'!#REF!</definedName>
    <definedName name="s" localSheetId="35">'IHL CITY-ICD LIST'!#REF!</definedName>
    <definedName name="s" localSheetId="34">'IHL CITY-ICD LIST'!#REF!</definedName>
    <definedName name="s" localSheetId="39">'IHL CITY-ICD LIST'!#REF!</definedName>
    <definedName name="s" localSheetId="38">'IHL CITY-ICD LIST'!#REF!</definedName>
    <definedName name="s" localSheetId="33">'IHL CITY-ICD LIST'!#REF!</definedName>
    <definedName name="s" localSheetId="36">'IHL CITY-ICD LIST'!#REF!</definedName>
    <definedName name="s" localSheetId="46">'IHL CITY-ICD LIST'!#REF!</definedName>
    <definedName name="s" localSheetId="47">'IHL CITY-ICD LIST'!#REF!</definedName>
    <definedName name="s" localSheetId="37">'IHL CITY-ICD LIST'!#REF!</definedName>
    <definedName name="s" localSheetId="48">'IHL CITY-ICD LIST'!#REF!</definedName>
    <definedName name="s" localSheetId="43">'IHL CITY-ICD LIST'!#REF!</definedName>
    <definedName name="s" localSheetId="49">'IHL CITY-ICD LIST'!#REF!</definedName>
    <definedName name="s">'IHL CITY-ICD LIST'!#REF!</definedName>
    <definedName name="SURAT" localSheetId="41">Agra!#REF!</definedName>
    <definedName name="SURAT" localSheetId="1">Ahmedabad!#REF!</definedName>
    <definedName name="SURAT" localSheetId="42">Barhi!#REF!</definedName>
    <definedName name="SURAT" localSheetId="45">Borkhedi!#REF!</definedName>
    <definedName name="SURAT" localSheetId="0">'IHL CITY-ICD LIST'!#REF!</definedName>
    <definedName name="SURAT" localSheetId="44">'Siliguri '!#REF!</definedName>
    <definedName name="SURAT" localSheetId="50">Viramgam!#REF!</definedName>
    <definedName name="TALEGOAN" localSheetId="41">Agra!#REF!</definedName>
    <definedName name="TALEGOAN" localSheetId="1">Ahmedabad!#REF!</definedName>
    <definedName name="TALEGOAN" localSheetId="42">Barhi!#REF!</definedName>
    <definedName name="TALEGOAN" localSheetId="35">'IHL CITY-ICD LIST'!#REF!</definedName>
    <definedName name="TALEGOAN" localSheetId="45">Borkhedi!#REF!</definedName>
    <definedName name="TALEGOAN" localSheetId="34">'IHL CITY-ICD LIST'!#REF!</definedName>
    <definedName name="TALEGOAN" localSheetId="39">'IHL CITY-ICD LIST'!#REF!</definedName>
    <definedName name="TALEGOAN" localSheetId="38">'IHL CITY-ICD LIST'!#REF!</definedName>
    <definedName name="TALEGOAN" localSheetId="33">'IHL CITY-ICD LIST'!#REF!</definedName>
    <definedName name="TALEGOAN" localSheetId="36">'IHL CITY-ICD LIST'!#REF!</definedName>
    <definedName name="TALEGOAN" localSheetId="46">'IHL CITY-ICD LIST'!#REF!</definedName>
    <definedName name="TALEGOAN" localSheetId="47">'IHL CITY-ICD LIST'!#REF!</definedName>
    <definedName name="TALEGOAN" localSheetId="37">'IHL CITY-ICD LIST'!#REF!</definedName>
    <definedName name="TALEGOAN" localSheetId="27">'IHL CITY-ICD LIST'!#REF!</definedName>
    <definedName name="TALEGOAN" localSheetId="32">'IHL CITY-ICD LIST'!#REF!</definedName>
    <definedName name="TALEGOAN" localSheetId="29">'IHL CITY-ICD LIST'!#REF!</definedName>
    <definedName name="TALEGOAN" localSheetId="48">'IHL CITY-ICD LIST'!#REF!</definedName>
    <definedName name="TALEGOAN" localSheetId="43">'IHL CITY-ICD LIST'!#REF!</definedName>
    <definedName name="TALEGOAN" localSheetId="30">'IHL CITY-ICD LIST'!#REF!</definedName>
    <definedName name="TALEGOAN" localSheetId="44">'Siliguri '!#REF!</definedName>
    <definedName name="TALEGOAN" localSheetId="28">'IHL CITY-ICD LIST'!#REF!</definedName>
    <definedName name="TALEGOAN" localSheetId="26">'IHL CITY-ICD LIST'!#REF!</definedName>
    <definedName name="TALEGOAN" localSheetId="49">'IHL CITY-ICD LIST'!#REF!</definedName>
    <definedName name="TALEGOAN" localSheetId="31">'IHL CITY-ICD LIST'!#REF!</definedName>
    <definedName name="TALEGOAN" localSheetId="50">Viramgam!#REF!</definedName>
    <definedName name="TALEGOAN">'IHL CITY-ICD LIST'!#REF!</definedName>
    <definedName name="TIRPUR" localSheetId="41">Agra!#REF!</definedName>
    <definedName name="TIRPUR" localSheetId="1">Ahmedabad!#REF!</definedName>
    <definedName name="TIRPUR" localSheetId="42">Barhi!#REF!</definedName>
    <definedName name="TIRPUR" localSheetId="45">Borkhedi!#REF!</definedName>
    <definedName name="TIRPUR" localSheetId="0">'IHL CITY-ICD LIST'!#REF!</definedName>
    <definedName name="TIRPUR" localSheetId="44">'Siliguri '!#REF!</definedName>
    <definedName name="TIRPUR" localSheetId="50">Viramgam!#REF!</definedName>
    <definedName name="Tuklaghabad" localSheetId="41">Agra!#REF!</definedName>
    <definedName name="Tuklaghabad" localSheetId="1">Ahmedabad!#REF!</definedName>
    <definedName name="Tuklaghabad" localSheetId="42">Barhi!#REF!</definedName>
    <definedName name="Tuklaghabad" localSheetId="45">Borkhedi!#REF!</definedName>
    <definedName name="Tuklaghabad" localSheetId="0">'IHL CITY-ICD LIST'!#REF!</definedName>
    <definedName name="Tuklaghabad" localSheetId="44">'Siliguri '!#REF!</definedName>
    <definedName name="Tuklaghabad" localSheetId="50">Viramgam!#REF!</definedName>
    <definedName name="VAPI" localSheetId="41">Agra!#REF!</definedName>
    <definedName name="VAPI" localSheetId="1">Ahmedabad!#REF!</definedName>
    <definedName name="VAPI" localSheetId="42">Barhi!#REF!</definedName>
    <definedName name="VAPI" localSheetId="45">Borkhedi!#REF!</definedName>
    <definedName name="VAPI" localSheetId="0">'IHL CITY-ICD LIST'!#REF!</definedName>
    <definedName name="VAPI" localSheetId="44">'Siliguri '!#REF!</definedName>
    <definedName name="VAPI" localSheetId="50">Viramgam!#REF!</definedName>
    <definedName name="Waluj" localSheetId="41">Agra!#REF!</definedName>
    <definedName name="Waluj" localSheetId="1">Ahmedabad!#REF!</definedName>
    <definedName name="Waluj" localSheetId="42">Barhi!#REF!</definedName>
    <definedName name="Waluj" localSheetId="45">Borkhedi!#REF!</definedName>
    <definedName name="Waluj" localSheetId="0">'IHL CITY-ICD LIST'!#REF!</definedName>
    <definedName name="Waluj" localSheetId="44">'Siliguri '!#REF!</definedName>
    <definedName name="Waluj" localSheetId="50">Viramgam!#REF!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70" l="1"/>
  <c r="H27" i="70"/>
  <c r="I26" i="70"/>
  <c r="H26" i="70"/>
  <c r="I25" i="70"/>
  <c r="H25" i="70"/>
  <c r="G24" i="70"/>
  <c r="G23" i="70"/>
  <c r="G22" i="70"/>
  <c r="G21" i="70"/>
  <c r="H20" i="70"/>
  <c r="G20" i="70"/>
  <c r="I19" i="70"/>
  <c r="H19" i="70"/>
  <c r="I18" i="70"/>
  <c r="H18" i="70"/>
  <c r="I17" i="70"/>
  <c r="H17" i="70"/>
  <c r="G16" i="70"/>
  <c r="G15" i="70"/>
  <c r="G14" i="70"/>
  <c r="G13" i="70"/>
  <c r="G12" i="70"/>
  <c r="I11" i="70"/>
  <c r="H11" i="70"/>
  <c r="I10" i="70"/>
  <c r="H10" i="70"/>
  <c r="I9" i="70"/>
  <c r="H9" i="70"/>
  <c r="G8" i="70"/>
  <c r="G7" i="70"/>
  <c r="G6" i="70"/>
  <c r="G5" i="70"/>
  <c r="G4" i="70"/>
  <c r="I19" i="8"/>
  <c r="H19" i="8"/>
  <c r="I18" i="8"/>
  <c r="H18" i="8"/>
  <c r="I17" i="8"/>
  <c r="H17" i="8"/>
  <c r="G16" i="8"/>
  <c r="G15" i="8"/>
  <c r="G14" i="8"/>
  <c r="G13" i="8"/>
  <c r="G12" i="8"/>
  <c r="I11" i="8"/>
  <c r="H11" i="8"/>
  <c r="I10" i="8"/>
  <c r="H10" i="8"/>
  <c r="I9" i="8"/>
  <c r="H9" i="8"/>
  <c r="G8" i="8"/>
  <c r="G7" i="8"/>
  <c r="G6" i="8"/>
  <c r="G5" i="8"/>
  <c r="G4" i="8"/>
  <c r="F20" i="38"/>
  <c r="E20" i="38"/>
  <c r="F11" i="38"/>
  <c r="E11" i="38"/>
  <c r="F21" i="62"/>
  <c r="E21" i="62"/>
  <c r="F11" i="62"/>
  <c r="E11" i="62"/>
  <c r="F19" i="40"/>
  <c r="E19" i="40"/>
  <c r="F11" i="40"/>
  <c r="E11" i="40"/>
  <c r="F11" i="37"/>
  <c r="E11" i="37"/>
  <c r="F21" i="53"/>
  <c r="E21" i="53"/>
  <c r="F11" i="53"/>
  <c r="E11" i="53"/>
  <c r="F21" i="67"/>
  <c r="E21" i="67"/>
  <c r="F11" i="67"/>
  <c r="E11" i="67"/>
  <c r="F27" i="14"/>
  <c r="E27" i="14"/>
  <c r="F11" i="14"/>
  <c r="E11" i="14"/>
  <c r="F19" i="14"/>
  <c r="E19" i="14"/>
  <c r="F19" i="25"/>
  <c r="E19" i="25"/>
  <c r="F11" i="25"/>
  <c r="E11" i="25"/>
  <c r="F21" i="66"/>
  <c r="E21" i="66"/>
  <c r="F11" i="66"/>
  <c r="E11" i="66"/>
  <c r="F27" i="12"/>
  <c r="E27" i="12"/>
  <c r="F11" i="12"/>
  <c r="E11" i="12"/>
  <c r="F19" i="12"/>
  <c r="E19" i="12"/>
  <c r="F40" i="57"/>
  <c r="E40" i="57"/>
  <c r="F32" i="57"/>
  <c r="E32" i="57"/>
  <c r="F19" i="57"/>
  <c r="E19" i="57"/>
  <c r="F11" i="57"/>
  <c r="E11" i="57"/>
  <c r="F21" i="51"/>
  <c r="E21" i="51"/>
  <c r="F11" i="51"/>
  <c r="E11" i="51"/>
  <c r="F21" i="41"/>
  <c r="E21" i="41"/>
  <c r="F11" i="41"/>
  <c r="E11" i="41"/>
  <c r="F11" i="22"/>
  <c r="E11" i="22"/>
  <c r="F21" i="46"/>
  <c r="E21" i="46"/>
  <c r="F11" i="46"/>
  <c r="E11" i="46"/>
  <c r="F39" i="21"/>
  <c r="E39" i="21"/>
  <c r="F31" i="21"/>
  <c r="E31" i="21"/>
  <c r="F19" i="21"/>
  <c r="E19" i="21"/>
  <c r="F11" i="21"/>
  <c r="E11" i="21"/>
  <c r="F19" i="20"/>
  <c r="E19" i="20"/>
  <c r="F11" i="20"/>
  <c r="E11" i="20"/>
  <c r="F48" i="13"/>
  <c r="E48" i="13"/>
  <c r="F40" i="13"/>
  <c r="E40" i="13"/>
  <c r="F27" i="13"/>
  <c r="E27" i="13"/>
  <c r="F11" i="13"/>
  <c r="E11" i="13"/>
  <c r="F19" i="13"/>
  <c r="E19" i="13"/>
  <c r="F27" i="10"/>
  <c r="E27" i="10"/>
  <c r="F11" i="10"/>
  <c r="E11" i="10"/>
  <c r="F19" i="10"/>
  <c r="E19" i="10"/>
  <c r="F27" i="61"/>
  <c r="E27" i="61"/>
  <c r="F19" i="61"/>
  <c r="E19" i="61"/>
  <c r="F30" i="18"/>
  <c r="E30" i="18"/>
  <c r="F12" i="18"/>
  <c r="E12" i="18"/>
  <c r="F21" i="18"/>
  <c r="E21" i="18"/>
  <c r="F22" i="47"/>
  <c r="E22" i="47"/>
  <c r="F11" i="47"/>
  <c r="E11" i="47"/>
  <c r="F11" i="60"/>
  <c r="E11" i="60"/>
  <c r="I11" i="69" l="1"/>
  <c r="H11" i="69"/>
  <c r="I10" i="69"/>
  <c r="H10" i="69"/>
  <c r="I9" i="69"/>
  <c r="H9" i="69"/>
  <c r="G8" i="69"/>
  <c r="G7" i="69"/>
  <c r="G6" i="69"/>
  <c r="G5" i="69"/>
  <c r="G4" i="69"/>
  <c r="I11" i="68"/>
  <c r="H11" i="68"/>
  <c r="I10" i="68"/>
  <c r="H10" i="68"/>
  <c r="I9" i="68"/>
  <c r="H9" i="68"/>
  <c r="G8" i="68"/>
  <c r="G7" i="68"/>
  <c r="G6" i="68"/>
  <c r="G5" i="68"/>
  <c r="G4" i="68"/>
  <c r="I21" i="67"/>
  <c r="I40" i="57"/>
  <c r="F11" i="61"/>
  <c r="E11" i="61"/>
  <c r="I11" i="65"/>
  <c r="H11" i="65"/>
  <c r="I10" i="65"/>
  <c r="H10" i="65"/>
  <c r="I9" i="65"/>
  <c r="H9" i="65"/>
  <c r="G8" i="65"/>
  <c r="G7" i="65"/>
  <c r="G6" i="65"/>
  <c r="G5" i="65"/>
  <c r="G4" i="65"/>
  <c r="H21" i="67"/>
  <c r="I20" i="67"/>
  <c r="H20" i="67"/>
  <c r="I19" i="67"/>
  <c r="H19" i="67"/>
  <c r="G18" i="67"/>
  <c r="G17" i="67"/>
  <c r="G16" i="67"/>
  <c r="G15" i="67"/>
  <c r="G14" i="67"/>
  <c r="I11" i="67"/>
  <c r="H11" i="67"/>
  <c r="I10" i="67"/>
  <c r="H10" i="67"/>
  <c r="I9" i="67"/>
  <c r="H9" i="67"/>
  <c r="G8" i="67"/>
  <c r="G7" i="67"/>
  <c r="G6" i="67"/>
  <c r="G5" i="67"/>
  <c r="G4" i="67"/>
  <c r="I21" i="66"/>
  <c r="H21" i="66"/>
  <c r="I20" i="66"/>
  <c r="H20" i="66"/>
  <c r="I19" i="66"/>
  <c r="H19" i="66"/>
  <c r="G18" i="66"/>
  <c r="G17" i="66"/>
  <c r="G16" i="66"/>
  <c r="G15" i="66"/>
  <c r="G14" i="66"/>
  <c r="I11" i="66"/>
  <c r="H11" i="66"/>
  <c r="I10" i="66"/>
  <c r="H10" i="66"/>
  <c r="I9" i="66"/>
  <c r="H9" i="66"/>
  <c r="G8" i="66"/>
  <c r="G7" i="66"/>
  <c r="G6" i="66"/>
  <c r="G5" i="66"/>
  <c r="G4" i="66"/>
  <c r="I32" i="57"/>
  <c r="H32" i="57"/>
  <c r="H40" i="57"/>
  <c r="I39" i="57"/>
  <c r="H39" i="57"/>
  <c r="I38" i="57"/>
  <c r="H38" i="57"/>
  <c r="G37" i="57"/>
  <c r="G36" i="57"/>
  <c r="G35" i="57"/>
  <c r="G34" i="57"/>
  <c r="G33" i="57"/>
  <c r="I31" i="57"/>
  <c r="H31" i="57"/>
  <c r="I30" i="57"/>
  <c r="H30" i="57"/>
  <c r="G29" i="57"/>
  <c r="G28" i="57"/>
  <c r="G27" i="57"/>
  <c r="G26" i="57"/>
  <c r="G25" i="57"/>
  <c r="J11" i="38" l="1"/>
  <c r="I11" i="38"/>
  <c r="J21" i="18"/>
  <c r="I21" i="18"/>
  <c r="J12" i="18"/>
  <c r="I12" i="18"/>
  <c r="I10" i="64"/>
  <c r="H10" i="64"/>
  <c r="I9" i="64"/>
  <c r="H9" i="64"/>
  <c r="G8" i="64"/>
  <c r="G7" i="64"/>
  <c r="G6" i="64"/>
  <c r="G5" i="64"/>
  <c r="G4" i="64"/>
  <c r="I21" i="62" l="1"/>
  <c r="H21" i="62"/>
  <c r="I20" i="62"/>
  <c r="H20" i="62"/>
  <c r="I19" i="62"/>
  <c r="H19" i="62"/>
  <c r="G18" i="62"/>
  <c r="G17" i="62"/>
  <c r="G16" i="62"/>
  <c r="G15" i="62"/>
  <c r="G14" i="62"/>
  <c r="I11" i="62"/>
  <c r="H11" i="62"/>
  <c r="I10" i="62"/>
  <c r="H10" i="62"/>
  <c r="I9" i="62"/>
  <c r="H9" i="62"/>
  <c r="G8" i="62"/>
  <c r="G7" i="62"/>
  <c r="G6" i="62"/>
  <c r="G5" i="62"/>
  <c r="G4" i="62"/>
  <c r="I27" i="61"/>
  <c r="H27" i="61"/>
  <c r="I26" i="61"/>
  <c r="H26" i="61"/>
  <c r="I25" i="61"/>
  <c r="H25" i="61"/>
  <c r="G24" i="61"/>
  <c r="G23" i="61"/>
  <c r="G22" i="61"/>
  <c r="G21" i="61"/>
  <c r="H20" i="61"/>
  <c r="G20" i="61"/>
  <c r="I19" i="61"/>
  <c r="H19" i="61"/>
  <c r="I18" i="61"/>
  <c r="H18" i="61"/>
  <c r="I17" i="61"/>
  <c r="H17" i="61"/>
  <c r="G16" i="61"/>
  <c r="G15" i="61"/>
  <c r="G14" i="61"/>
  <c r="G13" i="61"/>
  <c r="G12" i="61"/>
  <c r="I11" i="61"/>
  <c r="H11" i="61"/>
  <c r="I10" i="61"/>
  <c r="H10" i="61"/>
  <c r="I9" i="61"/>
  <c r="H9" i="61"/>
  <c r="G8" i="61"/>
  <c r="G7" i="61"/>
  <c r="G6" i="61"/>
  <c r="G5" i="61"/>
  <c r="G4" i="61"/>
  <c r="I11" i="60"/>
  <c r="H11" i="60"/>
  <c r="I10" i="60"/>
  <c r="H10" i="60"/>
  <c r="I9" i="60"/>
  <c r="H9" i="60"/>
  <c r="G8" i="60"/>
  <c r="G7" i="60"/>
  <c r="G6" i="60"/>
  <c r="G5" i="60"/>
  <c r="G4" i="60"/>
  <c r="I19" i="57" l="1"/>
  <c r="H19" i="57"/>
  <c r="I18" i="57"/>
  <c r="H18" i="57"/>
  <c r="I17" i="57"/>
  <c r="H17" i="57"/>
  <c r="G16" i="57"/>
  <c r="G15" i="57"/>
  <c r="G14" i="57"/>
  <c r="G13" i="57"/>
  <c r="G12" i="57"/>
  <c r="I11" i="57"/>
  <c r="H11" i="57"/>
  <c r="I10" i="57"/>
  <c r="H10" i="57"/>
  <c r="I9" i="57"/>
  <c r="H9" i="57"/>
  <c r="G8" i="57"/>
  <c r="G7" i="57"/>
  <c r="G6" i="57"/>
  <c r="G5" i="57"/>
  <c r="G4" i="57"/>
  <c r="G4" i="20" l="1"/>
  <c r="G5" i="20"/>
  <c r="G6" i="20"/>
  <c r="G7" i="20"/>
  <c r="G8" i="20"/>
  <c r="H9" i="20"/>
  <c r="I9" i="20"/>
  <c r="H10" i="20"/>
  <c r="I10" i="20"/>
  <c r="H11" i="20"/>
  <c r="I11" i="20"/>
  <c r="G12" i="20"/>
  <c r="G13" i="20"/>
  <c r="G14" i="20"/>
  <c r="G15" i="20"/>
  <c r="G16" i="20"/>
  <c r="H17" i="20"/>
  <c r="I17" i="20"/>
  <c r="H18" i="20"/>
  <c r="I18" i="20"/>
  <c r="H19" i="20"/>
  <c r="I19" i="20"/>
  <c r="I21" i="53" l="1"/>
  <c r="H21" i="53"/>
  <c r="I20" i="53"/>
  <c r="H20" i="53"/>
  <c r="I19" i="53"/>
  <c r="H19" i="53"/>
  <c r="G18" i="53"/>
  <c r="G17" i="53"/>
  <c r="G16" i="53"/>
  <c r="G15" i="53"/>
  <c r="G14" i="53"/>
  <c r="I11" i="53"/>
  <c r="H11" i="53"/>
  <c r="I10" i="53"/>
  <c r="H10" i="53"/>
  <c r="I9" i="53"/>
  <c r="H9" i="53"/>
  <c r="G8" i="53"/>
  <c r="G7" i="53"/>
  <c r="G6" i="53"/>
  <c r="G5" i="53"/>
  <c r="G4" i="53"/>
  <c r="I19" i="40"/>
  <c r="H19" i="40"/>
  <c r="I18" i="40"/>
  <c r="H18" i="40"/>
  <c r="I17" i="40"/>
  <c r="H17" i="40"/>
  <c r="G16" i="40"/>
  <c r="G15" i="40"/>
  <c r="G14" i="40"/>
  <c r="G13" i="40"/>
  <c r="G12" i="40"/>
  <c r="I27" i="33" l="1"/>
  <c r="H27" i="33"/>
  <c r="I26" i="33"/>
  <c r="H26" i="33"/>
  <c r="I25" i="33"/>
  <c r="H25" i="33"/>
  <c r="G24" i="33"/>
  <c r="G23" i="33"/>
  <c r="G22" i="33"/>
  <c r="G21" i="33"/>
  <c r="G20" i="33"/>
  <c r="I9" i="34"/>
  <c r="H9" i="34"/>
  <c r="I8" i="34"/>
  <c r="H8" i="34"/>
  <c r="G7" i="34"/>
  <c r="G6" i="34"/>
  <c r="G5" i="34"/>
  <c r="G4" i="34"/>
  <c r="M9" i="42" l="1"/>
  <c r="M8" i="42"/>
  <c r="M7" i="42"/>
  <c r="J6" i="42"/>
  <c r="J4" i="42"/>
  <c r="J5" i="42"/>
  <c r="G8" i="16" l="1"/>
  <c r="I21" i="51" l="1"/>
  <c r="H21" i="51"/>
  <c r="I20" i="51"/>
  <c r="H20" i="51"/>
  <c r="I19" i="51"/>
  <c r="H19" i="51"/>
  <c r="G18" i="51"/>
  <c r="G17" i="51"/>
  <c r="G16" i="51"/>
  <c r="G15" i="51"/>
  <c r="G14" i="51"/>
  <c r="I11" i="51"/>
  <c r="H11" i="51"/>
  <c r="I10" i="51"/>
  <c r="H10" i="51"/>
  <c r="I9" i="51"/>
  <c r="H9" i="51"/>
  <c r="G8" i="51"/>
  <c r="G7" i="51"/>
  <c r="G6" i="51"/>
  <c r="G5" i="51"/>
  <c r="G4" i="51"/>
  <c r="L15" i="42" l="1"/>
  <c r="K15" i="42"/>
  <c r="L14" i="42"/>
  <c r="K14" i="42"/>
  <c r="L13" i="42"/>
  <c r="K13" i="42"/>
  <c r="I12" i="42"/>
  <c r="I11" i="42"/>
  <c r="I10" i="42"/>
  <c r="G16" i="41" l="1"/>
  <c r="G7" i="40"/>
  <c r="G6" i="40"/>
  <c r="G5" i="40"/>
  <c r="G4" i="40"/>
  <c r="H20" i="44" l="1"/>
  <c r="H19" i="44"/>
  <c r="F20" i="44"/>
  <c r="F19" i="44"/>
  <c r="D17" i="44"/>
  <c r="D16" i="44"/>
  <c r="D15" i="44"/>
  <c r="D14" i="44"/>
  <c r="H10" i="44"/>
  <c r="H9" i="44"/>
  <c r="F10" i="44"/>
  <c r="F9" i="44"/>
  <c r="D7" i="44"/>
  <c r="D6" i="44"/>
  <c r="D5" i="44"/>
  <c r="D4" i="44"/>
  <c r="I7" i="15" l="1"/>
  <c r="H7" i="15"/>
  <c r="G6" i="15"/>
  <c r="I5" i="15"/>
  <c r="H5" i="15"/>
  <c r="G4" i="15"/>
  <c r="H16" i="47" l="1"/>
  <c r="J22" i="47"/>
  <c r="I22" i="47"/>
  <c r="J21" i="47"/>
  <c r="I21" i="47"/>
  <c r="J20" i="47"/>
  <c r="I20" i="47"/>
  <c r="H19" i="47"/>
  <c r="H18" i="47"/>
  <c r="H17" i="47"/>
  <c r="H15" i="47"/>
  <c r="J11" i="47"/>
  <c r="I11" i="47"/>
  <c r="J10" i="47"/>
  <c r="I10" i="47"/>
  <c r="J9" i="47"/>
  <c r="I9" i="47"/>
  <c r="H8" i="47"/>
  <c r="H7" i="47"/>
  <c r="H6" i="47"/>
  <c r="H5" i="47"/>
  <c r="H4" i="47"/>
  <c r="I21" i="46"/>
  <c r="H21" i="46"/>
  <c r="I20" i="46"/>
  <c r="H20" i="46"/>
  <c r="I19" i="46"/>
  <c r="H19" i="46"/>
  <c r="G18" i="46"/>
  <c r="G17" i="46"/>
  <c r="G16" i="46"/>
  <c r="G15" i="46"/>
  <c r="G14" i="46"/>
  <c r="I11" i="46"/>
  <c r="H11" i="46"/>
  <c r="I10" i="46"/>
  <c r="H10" i="46"/>
  <c r="I9" i="46"/>
  <c r="H9" i="46"/>
  <c r="G8" i="46"/>
  <c r="G7" i="46"/>
  <c r="G6" i="46"/>
  <c r="G5" i="46"/>
  <c r="G4" i="46"/>
  <c r="H21" i="44"/>
  <c r="N21" i="44" s="1"/>
  <c r="F21" i="44"/>
  <c r="L21" i="44" s="1"/>
  <c r="N20" i="44"/>
  <c r="L20" i="44"/>
  <c r="N19" i="44"/>
  <c r="L19" i="44"/>
  <c r="D18" i="44"/>
  <c r="J18" i="44" s="1"/>
  <c r="J17" i="44"/>
  <c r="J16" i="44"/>
  <c r="J15" i="44"/>
  <c r="J14" i="44"/>
  <c r="H11" i="44"/>
  <c r="N11" i="44" s="1"/>
  <c r="F11" i="44"/>
  <c r="L11" i="44" s="1"/>
  <c r="N10" i="44"/>
  <c r="L10" i="44"/>
  <c r="N9" i="44"/>
  <c r="L9" i="44"/>
  <c r="D8" i="44"/>
  <c r="J8" i="44" s="1"/>
  <c r="J7" i="44"/>
  <c r="J6" i="44"/>
  <c r="J5" i="44"/>
  <c r="J4" i="44"/>
  <c r="L23" i="42" l="1"/>
  <c r="K23" i="42"/>
  <c r="L22" i="42"/>
  <c r="K22" i="42"/>
  <c r="L21" i="42"/>
  <c r="K21" i="42"/>
  <c r="I20" i="42"/>
  <c r="I19" i="42"/>
  <c r="I18" i="42"/>
  <c r="L9" i="42"/>
  <c r="K9" i="42"/>
  <c r="L8" i="42"/>
  <c r="K8" i="42"/>
  <c r="L7" i="42"/>
  <c r="K7" i="42"/>
  <c r="I6" i="42"/>
  <c r="I5" i="42"/>
  <c r="I4" i="42"/>
  <c r="I11" i="41" l="1"/>
  <c r="G15" i="41"/>
  <c r="I21" i="41"/>
  <c r="H21" i="41"/>
  <c r="I20" i="41"/>
  <c r="H20" i="41"/>
  <c r="I19" i="41"/>
  <c r="H19" i="41"/>
  <c r="G18" i="41"/>
  <c r="G17" i="41"/>
  <c r="G14" i="41"/>
  <c r="H11" i="41"/>
  <c r="I10" i="41"/>
  <c r="H10" i="41"/>
  <c r="I9" i="41"/>
  <c r="H9" i="41"/>
  <c r="G8" i="41"/>
  <c r="G7" i="41"/>
  <c r="G6" i="41"/>
  <c r="G5" i="41"/>
  <c r="G4" i="41"/>
  <c r="I11" i="40"/>
  <c r="H11" i="40"/>
  <c r="I10" i="40"/>
  <c r="H10" i="40"/>
  <c r="I9" i="40"/>
  <c r="H9" i="40"/>
  <c r="G8" i="40"/>
  <c r="J20" i="38"/>
  <c r="I20" i="38"/>
  <c r="J19" i="38"/>
  <c r="I19" i="38"/>
  <c r="J18" i="38"/>
  <c r="I18" i="38"/>
  <c r="H17" i="38"/>
  <c r="H16" i="38"/>
  <c r="H15" i="38"/>
  <c r="H14" i="38"/>
  <c r="H13" i="38"/>
  <c r="J10" i="38"/>
  <c r="I10" i="38"/>
  <c r="J9" i="38"/>
  <c r="I9" i="38"/>
  <c r="H8" i="38"/>
  <c r="H7" i="38"/>
  <c r="H6" i="38"/>
  <c r="H5" i="38"/>
  <c r="H4" i="38"/>
  <c r="G8" i="37"/>
  <c r="H11" i="37"/>
  <c r="I11" i="37"/>
  <c r="I10" i="37"/>
  <c r="H10" i="37"/>
  <c r="I9" i="37"/>
  <c r="H9" i="37"/>
  <c r="G7" i="37"/>
  <c r="G6" i="37"/>
  <c r="G5" i="37"/>
  <c r="G4" i="37"/>
  <c r="H21" i="36" l="1"/>
  <c r="G18" i="36"/>
  <c r="H11" i="36"/>
  <c r="I11" i="36"/>
  <c r="G8" i="36"/>
  <c r="I21" i="36"/>
  <c r="I20" i="36"/>
  <c r="H20" i="36"/>
  <c r="I19" i="36"/>
  <c r="H19" i="36"/>
  <c r="G17" i="36"/>
  <c r="G16" i="36"/>
  <c r="G15" i="36"/>
  <c r="G14" i="36"/>
  <c r="I10" i="36"/>
  <c r="H10" i="36"/>
  <c r="I9" i="36"/>
  <c r="H9" i="36"/>
  <c r="G7" i="36"/>
  <c r="G6" i="36"/>
  <c r="G5" i="36"/>
  <c r="G4" i="36"/>
  <c r="I10" i="27"/>
  <c r="H10" i="27"/>
  <c r="I9" i="27"/>
  <c r="H9" i="27"/>
  <c r="G7" i="24"/>
  <c r="G6" i="24"/>
  <c r="G5" i="24"/>
  <c r="G4" i="24"/>
  <c r="I19" i="33"/>
  <c r="H19" i="33"/>
  <c r="I18" i="33"/>
  <c r="H18" i="33"/>
  <c r="I17" i="33"/>
  <c r="H17" i="33"/>
  <c r="G16" i="33"/>
  <c r="G15" i="33"/>
  <c r="G14" i="33"/>
  <c r="G13" i="33"/>
  <c r="G12" i="33"/>
  <c r="I11" i="33"/>
  <c r="H11" i="33"/>
  <c r="I10" i="33"/>
  <c r="H10" i="33"/>
  <c r="I9" i="33"/>
  <c r="H9" i="33"/>
  <c r="G8" i="33"/>
  <c r="G7" i="33"/>
  <c r="G6" i="33"/>
  <c r="G5" i="33"/>
  <c r="G4" i="33"/>
  <c r="I39" i="21"/>
  <c r="H39" i="21"/>
  <c r="I38" i="21"/>
  <c r="H38" i="21"/>
  <c r="I37" i="21"/>
  <c r="H37" i="21"/>
  <c r="G36" i="21"/>
  <c r="G35" i="21"/>
  <c r="G34" i="21"/>
  <c r="G33" i="21"/>
  <c r="G32" i="21"/>
  <c r="I31" i="21"/>
  <c r="H31" i="21"/>
  <c r="I30" i="21"/>
  <c r="H30" i="21"/>
  <c r="I29" i="21"/>
  <c r="H29" i="21"/>
  <c r="G28" i="21"/>
  <c r="G27" i="21"/>
  <c r="G26" i="21"/>
  <c r="G25" i="21"/>
  <c r="G24" i="21"/>
  <c r="I9" i="30"/>
  <c r="H9" i="30"/>
  <c r="I8" i="30"/>
  <c r="H8" i="30"/>
  <c r="G7" i="30"/>
  <c r="G6" i="30"/>
  <c r="G5" i="30"/>
  <c r="G4" i="30"/>
  <c r="I11" i="29"/>
  <c r="H11" i="29"/>
  <c r="I10" i="29"/>
  <c r="H10" i="29"/>
  <c r="I9" i="29"/>
  <c r="H9" i="29"/>
  <c r="G8" i="29"/>
  <c r="G7" i="29"/>
  <c r="G6" i="29"/>
  <c r="G5" i="29"/>
  <c r="G4" i="29"/>
  <c r="I27" i="14"/>
  <c r="H27" i="14"/>
  <c r="I26" i="14"/>
  <c r="H26" i="14"/>
  <c r="I25" i="14"/>
  <c r="H25" i="14"/>
  <c r="G24" i="14"/>
  <c r="G23" i="14"/>
  <c r="G22" i="14"/>
  <c r="G21" i="14"/>
  <c r="G20" i="14"/>
  <c r="I19" i="14"/>
  <c r="H19" i="14"/>
  <c r="I18" i="14"/>
  <c r="H18" i="14"/>
  <c r="I17" i="14"/>
  <c r="H17" i="14"/>
  <c r="G16" i="14"/>
  <c r="G15" i="14"/>
  <c r="G14" i="14"/>
  <c r="G13" i="14"/>
  <c r="G12" i="14"/>
  <c r="I11" i="14"/>
  <c r="H11" i="14"/>
  <c r="I10" i="14"/>
  <c r="H10" i="14"/>
  <c r="I9" i="14"/>
  <c r="H9" i="14"/>
  <c r="G8" i="14"/>
  <c r="G7" i="14"/>
  <c r="G6" i="14"/>
  <c r="G5" i="14"/>
  <c r="G4" i="14"/>
  <c r="I11" i="27"/>
  <c r="H11" i="27"/>
  <c r="G8" i="27"/>
  <c r="G7" i="27"/>
  <c r="G6" i="27"/>
  <c r="G5" i="27"/>
  <c r="G4" i="27"/>
  <c r="I19" i="25"/>
  <c r="H19" i="25"/>
  <c r="I18" i="25"/>
  <c r="H18" i="25"/>
  <c r="I17" i="25"/>
  <c r="H17" i="25"/>
  <c r="G16" i="25"/>
  <c r="G15" i="25"/>
  <c r="G14" i="25"/>
  <c r="G13" i="25"/>
  <c r="G12" i="25"/>
  <c r="I11" i="25"/>
  <c r="H11" i="25"/>
  <c r="I10" i="25"/>
  <c r="H10" i="25"/>
  <c r="I9" i="25"/>
  <c r="H9" i="25"/>
  <c r="G8" i="25"/>
  <c r="G7" i="25"/>
  <c r="G6" i="25"/>
  <c r="G5" i="25"/>
  <c r="G4" i="25"/>
  <c r="I11" i="24"/>
  <c r="H11" i="24"/>
  <c r="I10" i="24"/>
  <c r="H10" i="24"/>
  <c r="I9" i="24"/>
  <c r="H9" i="24"/>
  <c r="G8" i="24"/>
  <c r="I27" i="12"/>
  <c r="H27" i="12"/>
  <c r="I26" i="12"/>
  <c r="H26" i="12"/>
  <c r="I25" i="12"/>
  <c r="H25" i="12"/>
  <c r="G24" i="12"/>
  <c r="G23" i="12"/>
  <c r="G22" i="12"/>
  <c r="G21" i="12"/>
  <c r="G20" i="12"/>
  <c r="I19" i="12"/>
  <c r="H19" i="12"/>
  <c r="I18" i="12"/>
  <c r="H18" i="12"/>
  <c r="I17" i="12"/>
  <c r="H17" i="12"/>
  <c r="G16" i="12"/>
  <c r="G15" i="12"/>
  <c r="G14" i="12"/>
  <c r="G13" i="12"/>
  <c r="G12" i="12"/>
  <c r="I11" i="12"/>
  <c r="H11" i="12"/>
  <c r="I10" i="12"/>
  <c r="H10" i="12"/>
  <c r="I9" i="12"/>
  <c r="H9" i="12"/>
  <c r="G8" i="12"/>
  <c r="G7" i="12"/>
  <c r="G6" i="12"/>
  <c r="G5" i="12"/>
  <c r="G4" i="12"/>
  <c r="I11" i="22"/>
  <c r="H11" i="22"/>
  <c r="I10" i="22"/>
  <c r="H10" i="22"/>
  <c r="I9" i="22"/>
  <c r="H9" i="22"/>
  <c r="G8" i="22"/>
  <c r="G7" i="22"/>
  <c r="G6" i="22"/>
  <c r="G5" i="22"/>
  <c r="G4" i="22"/>
  <c r="I19" i="21"/>
  <c r="H19" i="21"/>
  <c r="I18" i="21"/>
  <c r="H18" i="21"/>
  <c r="I17" i="21"/>
  <c r="H17" i="21"/>
  <c r="G16" i="21"/>
  <c r="G15" i="21"/>
  <c r="G14" i="21"/>
  <c r="G13" i="21"/>
  <c r="G12" i="21"/>
  <c r="I11" i="21"/>
  <c r="H11" i="21"/>
  <c r="I10" i="21"/>
  <c r="H10" i="21"/>
  <c r="I9" i="21"/>
  <c r="H9" i="21"/>
  <c r="G8" i="21"/>
  <c r="G7" i="21"/>
  <c r="G6" i="21"/>
  <c r="G5" i="21"/>
  <c r="G4" i="21"/>
  <c r="I12" i="19"/>
  <c r="H12" i="19"/>
  <c r="I11" i="19"/>
  <c r="H11" i="19"/>
  <c r="I10" i="19"/>
  <c r="H10" i="19"/>
  <c r="G9" i="19"/>
  <c r="G8" i="19"/>
  <c r="G7" i="19"/>
  <c r="G6" i="19"/>
  <c r="G5" i="19"/>
  <c r="I48" i="13"/>
  <c r="H48" i="13"/>
  <c r="I47" i="13"/>
  <c r="H47" i="13"/>
  <c r="I46" i="13"/>
  <c r="H46" i="13"/>
  <c r="G45" i="13"/>
  <c r="G44" i="13"/>
  <c r="G43" i="13"/>
  <c r="G42" i="13"/>
  <c r="G41" i="13"/>
  <c r="I40" i="13"/>
  <c r="H40" i="13"/>
  <c r="I39" i="13"/>
  <c r="H39" i="13"/>
  <c r="I38" i="13"/>
  <c r="H38" i="13"/>
  <c r="G37" i="13"/>
  <c r="G36" i="13"/>
  <c r="G35" i="13"/>
  <c r="G34" i="13"/>
  <c r="G33" i="13"/>
  <c r="I27" i="13"/>
  <c r="H27" i="13"/>
  <c r="I26" i="13"/>
  <c r="H26" i="13"/>
  <c r="I25" i="13"/>
  <c r="H25" i="13"/>
  <c r="G24" i="13"/>
  <c r="G23" i="13"/>
  <c r="G22" i="13"/>
  <c r="G21" i="13"/>
  <c r="G20" i="13"/>
  <c r="I19" i="13"/>
  <c r="H19" i="13"/>
  <c r="I18" i="13"/>
  <c r="H18" i="13"/>
  <c r="I17" i="13"/>
  <c r="H17" i="13"/>
  <c r="G16" i="13"/>
  <c r="G15" i="13"/>
  <c r="G14" i="13"/>
  <c r="G13" i="13"/>
  <c r="G12" i="13"/>
  <c r="I11" i="13"/>
  <c r="H11" i="13"/>
  <c r="I10" i="13"/>
  <c r="H10" i="13"/>
  <c r="I9" i="13"/>
  <c r="H9" i="13"/>
  <c r="G8" i="13"/>
  <c r="G7" i="13"/>
  <c r="G6" i="13"/>
  <c r="G5" i="13"/>
  <c r="G4" i="13"/>
  <c r="I27" i="10"/>
  <c r="H27" i="10"/>
  <c r="I26" i="10"/>
  <c r="H26" i="10"/>
  <c r="I25" i="10"/>
  <c r="H25" i="10"/>
  <c r="G24" i="10"/>
  <c r="G23" i="10"/>
  <c r="G22" i="10"/>
  <c r="G21" i="10"/>
  <c r="G20" i="10"/>
  <c r="I19" i="10"/>
  <c r="H19" i="10"/>
  <c r="I18" i="10"/>
  <c r="H18" i="10"/>
  <c r="I17" i="10"/>
  <c r="H17" i="10"/>
  <c r="G16" i="10"/>
  <c r="G15" i="10"/>
  <c r="G14" i="10"/>
  <c r="G13" i="10"/>
  <c r="G12" i="10"/>
  <c r="I11" i="10"/>
  <c r="H11" i="10"/>
  <c r="I10" i="10"/>
  <c r="H10" i="10"/>
  <c r="I9" i="10"/>
  <c r="H9" i="10"/>
  <c r="G8" i="10"/>
  <c r="G7" i="10"/>
  <c r="G6" i="10"/>
  <c r="G5" i="10"/>
  <c r="G4" i="10"/>
  <c r="J30" i="18"/>
  <c r="I30" i="18"/>
  <c r="J29" i="18"/>
  <c r="I29" i="18"/>
  <c r="J28" i="18"/>
  <c r="I28" i="18"/>
  <c r="H27" i="18"/>
  <c r="H26" i="18"/>
  <c r="H25" i="18"/>
  <c r="H24" i="18"/>
  <c r="H23" i="18"/>
  <c r="J20" i="18"/>
  <c r="I20" i="18"/>
  <c r="J19" i="18"/>
  <c r="I19" i="18"/>
  <c r="H18" i="18"/>
  <c r="H17" i="18"/>
  <c r="H16" i="18"/>
  <c r="H15" i="18"/>
  <c r="H14" i="18"/>
  <c r="J11" i="18"/>
  <c r="I11" i="18"/>
  <c r="J10" i="18"/>
  <c r="I10" i="18"/>
  <c r="H9" i="18"/>
  <c r="H8" i="18"/>
  <c r="H7" i="18"/>
  <c r="H6" i="18"/>
  <c r="H5" i="18"/>
  <c r="I11" i="16"/>
  <c r="H11" i="16"/>
  <c r="I10" i="16"/>
  <c r="H10" i="16"/>
  <c r="I9" i="16"/>
  <c r="H9" i="16"/>
  <c r="G7" i="16"/>
  <c r="G6" i="16"/>
  <c r="G5" i="16"/>
  <c r="G4" i="16"/>
  <c r="I11" i="9"/>
  <c r="H11" i="9"/>
  <c r="I10" i="9"/>
  <c r="H10" i="9"/>
  <c r="I9" i="9"/>
  <c r="H9" i="9"/>
  <c r="G8" i="9"/>
  <c r="G7" i="9"/>
  <c r="G6" i="9"/>
  <c r="G5" i="9"/>
  <c r="G4" i="9"/>
  <c r="I11" i="7"/>
  <c r="H11" i="7"/>
  <c r="I10" i="7"/>
  <c r="H10" i="7"/>
  <c r="I9" i="7"/>
  <c r="H9" i="7"/>
  <c r="G8" i="7"/>
  <c r="G7" i="7"/>
  <c r="G6" i="7"/>
  <c r="G5" i="7"/>
  <c r="G4" i="7"/>
  <c r="I27" i="2"/>
  <c r="H27" i="2"/>
  <c r="I26" i="2"/>
  <c r="H26" i="2"/>
  <c r="I25" i="2"/>
  <c r="H25" i="2"/>
  <c r="G24" i="2"/>
  <c r="G23" i="2"/>
  <c r="G22" i="2"/>
  <c r="G21" i="2"/>
  <c r="H20" i="2"/>
  <c r="G20" i="2"/>
  <c r="I19" i="2"/>
  <c r="H19" i="2"/>
  <c r="I18" i="2"/>
  <c r="H18" i="2"/>
  <c r="I17" i="2"/>
  <c r="H17" i="2"/>
  <c r="G16" i="2"/>
  <c r="G15" i="2"/>
  <c r="G14" i="2"/>
  <c r="G13" i="2"/>
  <c r="G12" i="2"/>
  <c r="I11" i="2"/>
  <c r="H11" i="2"/>
  <c r="I10" i="2"/>
  <c r="H10" i="2"/>
  <c r="I9" i="2"/>
  <c r="H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<sst xmlns="http://schemas.openxmlformats.org/spreadsheetml/2006/main" count="1995" uniqueCount="317">
  <si>
    <t>City Name</t>
  </si>
  <si>
    <t>ICD Name</t>
  </si>
  <si>
    <t>Ahmedabad</t>
  </si>
  <si>
    <t>ICD Maliwada</t>
  </si>
  <si>
    <t>Bangalore</t>
  </si>
  <si>
    <t>ICD Dadri</t>
  </si>
  <si>
    <t>Faridabad</t>
  </si>
  <si>
    <t>ICD Faridabad</t>
  </si>
  <si>
    <t>ICD Sanathnagar</t>
  </si>
  <si>
    <t>Jaipur</t>
  </si>
  <si>
    <t>Kanpur</t>
  </si>
  <si>
    <t>Ludhiana</t>
  </si>
  <si>
    <t>Moradabad</t>
  </si>
  <si>
    <t>ICD Moradabad</t>
  </si>
  <si>
    <t>ICD Nagpur</t>
  </si>
  <si>
    <t>New Delhi</t>
  </si>
  <si>
    <t>ICD Rewari</t>
  </si>
  <si>
    <t>ICD Sachin</t>
  </si>
  <si>
    <t>Gateway Port</t>
  </si>
  <si>
    <t>Mode</t>
  </si>
  <si>
    <t>Weight Slabs</t>
  </si>
  <si>
    <t>20 (INR)</t>
  </si>
  <si>
    <t>40GP (INR)</t>
  </si>
  <si>
    <t>40HQ (INR)</t>
  </si>
  <si>
    <t>Nhava Sheva</t>
  </si>
  <si>
    <t>Rail</t>
  </si>
  <si>
    <t xml:space="preserve"> </t>
  </si>
  <si>
    <t>Mundra</t>
  </si>
  <si>
    <t>Road</t>
  </si>
  <si>
    <t>Chennai</t>
  </si>
  <si>
    <t>Haz Cargo</t>
  </si>
  <si>
    <t>Moradabad - INBOUND</t>
  </si>
  <si>
    <t>SURAT/Sachin - INBOUND</t>
  </si>
  <si>
    <t>General Cargo</t>
  </si>
  <si>
    <t>ICD Mandideep</t>
  </si>
  <si>
    <t>ICD Patli</t>
  </si>
  <si>
    <t>ICD Garhi Hasru</t>
  </si>
  <si>
    <t>Rajula/ Pipava</t>
  </si>
  <si>
    <t>Rajula / Pipava</t>
  </si>
  <si>
    <t>Gurgaon</t>
  </si>
  <si>
    <t>0 to 10.100MT</t>
  </si>
  <si>
    <t>10.101 to 20.100MT</t>
  </si>
  <si>
    <t>20.101 to 26.100 MT</t>
  </si>
  <si>
    <t>0 to 20.700MT</t>
  </si>
  <si>
    <t xml:space="preserve">5. Below weight slabs are valid for Gross Wt. (Cargo wt. + Container Tare Wt.) till 30 M.t/20'/40' </t>
  </si>
  <si>
    <t>26.101 to 30.0 MT</t>
  </si>
  <si>
    <t>&gt; 30.0 MT</t>
  </si>
  <si>
    <t>20.701 to 30.00 MT</t>
  </si>
  <si>
    <t>26.101 to 30.00 MT</t>
  </si>
  <si>
    <t>&gt; 30.00 MT</t>
  </si>
  <si>
    <t>&gt;30.00MT</t>
  </si>
  <si>
    <t>20.701 to 30.00MT</t>
  </si>
  <si>
    <t>26.101 to 30.00MT</t>
  </si>
  <si>
    <t>&gt;30 MT</t>
  </si>
  <si>
    <t>&gt;30.00 MT</t>
  </si>
  <si>
    <t>Kolkata</t>
  </si>
  <si>
    <t>Haldia</t>
  </si>
  <si>
    <t>Durgapur</t>
  </si>
  <si>
    <t>ICD Durgapur</t>
  </si>
  <si>
    <t>Ankleshwar</t>
  </si>
  <si>
    <t>ICD Ankleshwar</t>
  </si>
  <si>
    <t>Sanand</t>
  </si>
  <si>
    <t>ICD Sanand</t>
  </si>
  <si>
    <t>ICD Talegaon</t>
  </si>
  <si>
    <t>ICD Ludhiana</t>
  </si>
  <si>
    <t>ICD Tughlakhabad</t>
  </si>
  <si>
    <t>1. IHL/IHC are subject to the  Load/ Discharge port THC/THD.</t>
  </si>
  <si>
    <t>3. For Gateway port surcharges, Click on Gateway Port</t>
  </si>
  <si>
    <t>Aurangabad</t>
  </si>
  <si>
    <t>Hyderabad</t>
  </si>
  <si>
    <t>ICD Khodiyar</t>
  </si>
  <si>
    <t>ICD Bangalore</t>
  </si>
  <si>
    <t>Dadri</t>
  </si>
  <si>
    <t>ICD Kanakpura</t>
  </si>
  <si>
    <t>ICD Bhagat Ki Kothi</t>
  </si>
  <si>
    <t>Jodhpur</t>
  </si>
  <si>
    <t>Mandideep</t>
  </si>
  <si>
    <t>Nagpur</t>
  </si>
  <si>
    <t>Rewari</t>
  </si>
  <si>
    <t>Pune</t>
  </si>
  <si>
    <t>Surat</t>
  </si>
  <si>
    <t>Baroda / Vadodara</t>
  </si>
  <si>
    <t>Ahmedabad / Khodiyar - INBOUND</t>
  </si>
  <si>
    <t>Aurangabad / Maliwada - INBOUND</t>
  </si>
  <si>
    <r>
      <rPr>
        <b/>
        <sz val="14"/>
        <color rgb="FFFF0000"/>
        <rFont val="Calibri"/>
        <family val="2"/>
        <scheme val="minor"/>
      </rPr>
      <t>OOCL</t>
    </r>
    <r>
      <rPr>
        <b/>
        <sz val="14"/>
        <color theme="1"/>
        <rFont val="Calibri"/>
        <family val="2"/>
        <scheme val="minor"/>
      </rPr>
      <t xml:space="preserve"> - Inland Haulage Charges</t>
    </r>
  </si>
  <si>
    <t>Dadri - Inbound</t>
  </si>
  <si>
    <t>Sanand - Inbound</t>
  </si>
  <si>
    <t>Ratlam- Inbound</t>
  </si>
  <si>
    <t>Pune / Talegaon - Inbound</t>
  </si>
  <si>
    <t>Patparganj  - Inbound</t>
  </si>
  <si>
    <t>New Delhi / Tughlakabad - Inbound</t>
  </si>
  <si>
    <t>Nagpur - Inbound</t>
  </si>
  <si>
    <t>Mulund - Inbound</t>
  </si>
  <si>
    <t>Mandideep - Inbound</t>
  </si>
  <si>
    <t>Ludhiana - Inbound</t>
  </si>
  <si>
    <t>Kanpur - Inbound</t>
  </si>
  <si>
    <t>Jodhpur - Inbound</t>
  </si>
  <si>
    <t>Jaipur - Inbound</t>
  </si>
  <si>
    <t>Hyderabad / ICD Sanathnagar - Inbound</t>
  </si>
  <si>
    <t>Gurgaon / ICD Garhi Hasru - Inbound</t>
  </si>
  <si>
    <t>Patli - Inbound</t>
  </si>
  <si>
    <t>Faridabad - Inbound</t>
  </si>
  <si>
    <t>Durgapur - Inbound</t>
  </si>
  <si>
    <t>Pal (Thar) Jodhpur - Inbound</t>
  </si>
  <si>
    <r>
      <t>Note</t>
    </r>
    <r>
      <rPr>
        <sz val="12"/>
        <rFont val="Calibri"/>
        <family val="2"/>
        <scheme val="minor"/>
      </rPr>
      <t xml:space="preserve"> : </t>
    </r>
  </si>
  <si>
    <t xml:space="preserve">4. Weight Slabs based on Gross Wt. (Cargo wt. + Container Tare Wt.) </t>
  </si>
  <si>
    <t>HOME</t>
  </si>
  <si>
    <t>ICD Pal (Thar)</t>
  </si>
  <si>
    <t>Tarapur</t>
  </si>
  <si>
    <t>ICD Tarapur</t>
  </si>
  <si>
    <t>Tarapur - Inbound</t>
  </si>
  <si>
    <t>Panki - Inbound</t>
  </si>
  <si>
    <t>ICD Panki</t>
  </si>
  <si>
    <t>Sonipat</t>
  </si>
  <si>
    <t>ICD Sonipat</t>
  </si>
  <si>
    <t>Sonipat - Inbound</t>
  </si>
  <si>
    <t>Pipavav</t>
  </si>
  <si>
    <t>ICD Piyala</t>
  </si>
  <si>
    <t>Piyala - Inbound</t>
  </si>
  <si>
    <t>Sahnewal</t>
  </si>
  <si>
    <t>ICD Sahnewal</t>
  </si>
  <si>
    <t>Sahnewal - Inbound</t>
  </si>
  <si>
    <t>Control Office</t>
  </si>
  <si>
    <t xml:space="preserve">Mumbai </t>
  </si>
  <si>
    <t>Tumb - Inbound</t>
  </si>
  <si>
    <t>0 to 24.00MT</t>
  </si>
  <si>
    <t>24.01 to 30.00MT</t>
  </si>
  <si>
    <t>30.01 to 40.00 MT</t>
  </si>
  <si>
    <t>Hazira</t>
  </si>
  <si>
    <t>Tumb</t>
  </si>
  <si>
    <t>ICD Tumb</t>
  </si>
  <si>
    <t>No Service</t>
  </si>
  <si>
    <t>ICD JRY Kanpur</t>
  </si>
  <si>
    <t>Pant Nagar - Inbound</t>
  </si>
  <si>
    <t>Jattipur - Inbound</t>
  </si>
  <si>
    <t>Panipat</t>
  </si>
  <si>
    <t>Chawa Pail - Inbound</t>
  </si>
  <si>
    <t>Samrala</t>
  </si>
  <si>
    <t xml:space="preserve">6. For Gross Wt. (Cargo wt. + Container Tare Wt.) more than 30 M.t but till payload, Additional INR 1000/Teu will apply  </t>
  </si>
  <si>
    <t>Birgunj</t>
  </si>
  <si>
    <t>Visakhapatnam</t>
  </si>
  <si>
    <t>0 to 10.000MT</t>
  </si>
  <si>
    <t>20.001 to 26.000 MT</t>
  </si>
  <si>
    <t>&gt;31.001 MT</t>
  </si>
  <si>
    <t>0 to 20.000MT</t>
  </si>
  <si>
    <t>20.001 to 31.00MT</t>
  </si>
  <si>
    <t>10.001 to 20.000MT</t>
  </si>
  <si>
    <t>26.001 to 31.00MT</t>
  </si>
  <si>
    <t>Ankleshwar - Inbound</t>
  </si>
  <si>
    <t>Customs Code</t>
  </si>
  <si>
    <t>INSBI6</t>
  </si>
  <si>
    <t>INAKV6</t>
  </si>
  <si>
    <t>INMWA6</t>
  </si>
  <si>
    <t>INDUR6</t>
  </si>
  <si>
    <t>INDER6 / INSTT6 / INAPL6</t>
  </si>
  <si>
    <t>INFBD6</t>
  </si>
  <si>
    <t>INGHR6</t>
  </si>
  <si>
    <t>INPTL6</t>
  </si>
  <si>
    <t>INSNF6</t>
  </si>
  <si>
    <t>INKKU6</t>
  </si>
  <si>
    <t>INBGK6</t>
  </si>
  <si>
    <t>INBFR6</t>
  </si>
  <si>
    <t>INKNU6</t>
  </si>
  <si>
    <t>INPNK6</t>
  </si>
  <si>
    <t>INLDH6</t>
  </si>
  <si>
    <t>INMDD6</t>
  </si>
  <si>
    <t>INMBD6</t>
  </si>
  <si>
    <t>INTKD6</t>
  </si>
  <si>
    <t>INDWN6</t>
  </si>
  <si>
    <t>ININD6</t>
  </si>
  <si>
    <t>INTLG6</t>
  </si>
  <si>
    <t>INREA6</t>
  </si>
  <si>
    <t>INSGF6</t>
  </si>
  <si>
    <t>INSND6</t>
  </si>
  <si>
    <t>INBDM6</t>
  </si>
  <si>
    <t>INSAC6</t>
  </si>
  <si>
    <t>INSAJ6</t>
  </si>
  <si>
    <t>INBNG6</t>
  </si>
  <si>
    <t>ICD Chawa Pali</t>
  </si>
  <si>
    <t>INCPR6</t>
  </si>
  <si>
    <t>INTHA6</t>
  </si>
  <si>
    <t>INWFD6</t>
  </si>
  <si>
    <t>IRIS4 Code</t>
  </si>
  <si>
    <t>NDH15</t>
  </si>
  <si>
    <t>NHV20</t>
  </si>
  <si>
    <t>NHV24</t>
  </si>
  <si>
    <t>MUM20</t>
  </si>
  <si>
    <t>CCX17</t>
  </si>
  <si>
    <t>BAO07</t>
  </si>
  <si>
    <t>LDH20</t>
  </si>
  <si>
    <t>NDH01</t>
  </si>
  <si>
    <t>BBY20</t>
  </si>
  <si>
    <t>BBY23</t>
  </si>
  <si>
    <t>BBY21</t>
  </si>
  <si>
    <t>HYR06</t>
  </si>
  <si>
    <t>JPR06</t>
  </si>
  <si>
    <t>PNI22</t>
  </si>
  <si>
    <t>BBY03</t>
  </si>
  <si>
    <t>NDH22</t>
  </si>
  <si>
    <t>NDH07</t>
  </si>
  <si>
    <t>JDH06</t>
  </si>
  <si>
    <t>JDH11</t>
  </si>
  <si>
    <t>PNI20</t>
  </si>
  <si>
    <t>PNI21</t>
  </si>
  <si>
    <t>NDH13</t>
  </si>
  <si>
    <t>NDH23</t>
  </si>
  <si>
    <t>MRB20</t>
  </si>
  <si>
    <t>IDE11</t>
  </si>
  <si>
    <t>NDH12</t>
  </si>
  <si>
    <t>LDH26</t>
  </si>
  <si>
    <t>PNI24</t>
  </si>
  <si>
    <t>LDH21</t>
  </si>
  <si>
    <t>MUM21</t>
  </si>
  <si>
    <t>BBY15</t>
  </si>
  <si>
    <t>Truck</t>
  </si>
  <si>
    <t>BGJ20</t>
  </si>
  <si>
    <t>NPBRG</t>
  </si>
  <si>
    <t>Khatuwas - Inbound</t>
  </si>
  <si>
    <t>Rajasthan</t>
  </si>
  <si>
    <t>ICD Khatuwas</t>
  </si>
  <si>
    <t>JPR20</t>
  </si>
  <si>
    <t>Reefer Cargo</t>
  </si>
  <si>
    <t>Birgunj - Inbound</t>
  </si>
  <si>
    <t>20FL (INR)</t>
  </si>
  <si>
    <t>40FL/FQ (INR)</t>
  </si>
  <si>
    <t>&gt; 26.101 MT</t>
  </si>
  <si>
    <t>&gt; 20.701 MT</t>
  </si>
  <si>
    <t>0 to 24.000MT</t>
  </si>
  <si>
    <t>0 to 26.000MT</t>
  </si>
  <si>
    <t>INCML6</t>
  </si>
  <si>
    <t>Palwal</t>
  </si>
  <si>
    <t>ICD Palwal</t>
  </si>
  <si>
    <t>NDH17</t>
  </si>
  <si>
    <t>Palwal - Inbound</t>
  </si>
  <si>
    <t>2. IHL/IHC are subject to applicable tax.</t>
  </si>
  <si>
    <t>Effective 1 September 2019, ICD will bill Import Handling charge to customers.</t>
  </si>
  <si>
    <t>Tihi</t>
  </si>
  <si>
    <t>ICD Tihi</t>
  </si>
  <si>
    <t>IDE21</t>
  </si>
  <si>
    <t>Tihi - Inbound</t>
  </si>
  <si>
    <t>INKPK6</t>
  </si>
  <si>
    <t>Effective 1 April 2020, ICD will bill Import Handling charge to customers.</t>
  </si>
  <si>
    <t>0 to 9.000MT</t>
  </si>
  <si>
    <t>9.001 to 20.000MT</t>
  </si>
  <si>
    <t>20.001 to 25.000 MT</t>
  </si>
  <si>
    <t>25.001 to 28.00MT</t>
  </si>
  <si>
    <t>28.001 to 31.00MT</t>
  </si>
  <si>
    <t>ICP Birgunj</t>
  </si>
  <si>
    <t>ICP Biratnagar</t>
  </si>
  <si>
    <t>Biratnagar</t>
  </si>
  <si>
    <t>Bhairahawa</t>
  </si>
  <si>
    <t>ICP Bhairahawa</t>
  </si>
  <si>
    <t>ICP Bhairahawa - Inbound</t>
  </si>
  <si>
    <t>ICP Biratnagar - Inbound</t>
  </si>
  <si>
    <t>BBY11</t>
  </si>
  <si>
    <t xml:space="preserve">BGJ11 </t>
  </si>
  <si>
    <t xml:space="preserve">BGJ12 </t>
  </si>
  <si>
    <t>INACTIVE effective 10 Nov 2020</t>
  </si>
  <si>
    <t>Kila Raipur - Inbound</t>
  </si>
  <si>
    <t>Kila Raipur</t>
  </si>
  <si>
    <t>LDH23</t>
  </si>
  <si>
    <t>Agra</t>
  </si>
  <si>
    <t>ICD Agra</t>
  </si>
  <si>
    <t>NDH24</t>
  </si>
  <si>
    <t>Agra - INBOUND</t>
  </si>
  <si>
    <t>Barhi</t>
  </si>
  <si>
    <t>ICD Barhi</t>
  </si>
  <si>
    <t>PNI25</t>
  </si>
  <si>
    <t>Barhi - INBOUND</t>
  </si>
  <si>
    <t>Rewari - Inbound</t>
  </si>
  <si>
    <t>Kattupalli</t>
  </si>
  <si>
    <t>Bangalore - Inbound</t>
  </si>
  <si>
    <t xml:space="preserve">ICD Jattipur </t>
  </si>
  <si>
    <t>0 to 30.00 MT</t>
  </si>
  <si>
    <t>0 to 31.00 MT</t>
  </si>
  <si>
    <t>Siliguri</t>
  </si>
  <si>
    <t>ICD Dabgram</t>
  </si>
  <si>
    <t>CCX21</t>
  </si>
  <si>
    <t>0 to 20.100MT</t>
  </si>
  <si>
    <t>20.101 to 31.10MT</t>
  </si>
  <si>
    <t>108918</t>
  </si>
  <si>
    <t>ICD Varnama</t>
  </si>
  <si>
    <t>Baroda / Vadodara / Varnama - Inbound</t>
  </si>
  <si>
    <t>INVRM6</t>
  </si>
  <si>
    <t>ICD Dabgram, Siliguri  - INBOUND</t>
  </si>
  <si>
    <t>40RQ (INR)</t>
  </si>
  <si>
    <t>0 to 34.60MTS</t>
  </si>
  <si>
    <t>0 - 34.60MT</t>
  </si>
  <si>
    <t>ICD Borkhedi  - INBOUND</t>
  </si>
  <si>
    <t>Borkhedi</t>
  </si>
  <si>
    <t>ICD Borkhedi</t>
  </si>
  <si>
    <t>BBY22</t>
  </si>
  <si>
    <t>INBOK6</t>
  </si>
  <si>
    <t>Kila Raipur (Adani)</t>
  </si>
  <si>
    <t>LDH24</t>
  </si>
  <si>
    <t>Kila Raipur (Adani) - Inbound</t>
  </si>
  <si>
    <t>Modinagar</t>
  </si>
  <si>
    <t>ICD Modinagar</t>
  </si>
  <si>
    <t>NDH25</t>
  </si>
  <si>
    <t>Modinagar - Inbound</t>
  </si>
  <si>
    <t>Pali - Inbound</t>
  </si>
  <si>
    <t>Pali</t>
  </si>
  <si>
    <t>ICD Pali</t>
  </si>
  <si>
    <t>PNI27</t>
  </si>
  <si>
    <t>Powarkheda</t>
  </si>
  <si>
    <t>ICD Powarkheda</t>
  </si>
  <si>
    <t>IDE22</t>
  </si>
  <si>
    <t>Powarkheda - Inbound</t>
  </si>
  <si>
    <t>Thimmapur</t>
  </si>
  <si>
    <t>ICD Thimmapur</t>
  </si>
  <si>
    <t>HYR07</t>
  </si>
  <si>
    <t>Thimmapur - Inbound</t>
  </si>
  <si>
    <t>0 to 26.10 MT</t>
  </si>
  <si>
    <t>Viramgam - INBOUND</t>
  </si>
  <si>
    <t>Viramgam</t>
  </si>
  <si>
    <t>ICD Viramgam</t>
  </si>
  <si>
    <t>AHM21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</si>
</sst>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rgb="FFFF0000"/>
      <name val="Arial"/>
      <family val="2"/>
    </font>
    <font>
      <b/>
      <strike/>
      <sz val="1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rgb="FFEE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</cellStyleXfs>
  <cellXfs count="28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6" xfId="0" applyBorder="1"/>
    <xf numFmtId="0" fontId="19" fillId="2" borderId="24" xfId="1" applyFont="1" applyFill="1" applyBorder="1" applyAlignment="1" applyProtection="1">
      <alignment vertical="center"/>
    </xf>
    <xf numFmtId="0" fontId="20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1" fillId="2" borderId="21" xfId="0" applyFont="1" applyFill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21" xfId="1" applyFont="1" applyBorder="1" applyAlignment="1" applyProtection="1">
      <alignment vertical="center"/>
    </xf>
    <xf numFmtId="0" fontId="25" fillId="0" borderId="11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45" xfId="0" applyFont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29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19" fillId="2" borderId="23" xfId="1" applyFont="1" applyFill="1" applyBorder="1" applyAlignment="1" applyProtection="1">
      <alignment vertical="center"/>
    </xf>
    <xf numFmtId="0" fontId="19" fillId="2" borderId="24" xfId="1" applyFont="1" applyFill="1" applyBorder="1" applyAlignment="1" applyProtection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4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5" fillId="0" borderId="16" xfId="3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9" fillId="2" borderId="1" xfId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2" fillId="0" borderId="1" xfId="1" applyFill="1" applyBorder="1" applyAlignment="1" applyProtection="1">
      <alignment horizontal="left" vertical="center"/>
    </xf>
    <xf numFmtId="0" fontId="10" fillId="4" borderId="4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" fontId="10" fillId="4" borderId="46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1" fontId="10" fillId="2" borderId="45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" fontId="10" fillId="2" borderId="42" xfId="0" applyNumberFormat="1" applyFont="1" applyFill="1" applyBorder="1" applyAlignment="1">
      <alignment horizontal="center" vertical="center"/>
    </xf>
    <xf numFmtId="1" fontId="10" fillId="2" borderId="48" xfId="0" applyNumberFormat="1" applyFont="1" applyFill="1" applyBorder="1" applyAlignment="1">
      <alignment horizontal="center" vertical="center"/>
    </xf>
    <xf numFmtId="1" fontId="10" fillId="2" borderId="49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" fontId="10" fillId="2" borderId="16" xfId="0" applyNumberFormat="1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32" xfId="0" applyFont="1" applyBorder="1" applyAlignment="1">
      <alignment horizontal="centerContinuous" vertical="center"/>
    </xf>
    <xf numFmtId="0" fontId="9" fillId="0" borderId="33" xfId="0" applyFont="1" applyBorder="1" applyAlignment="1">
      <alignment horizontal="centerContinuous" vertical="center"/>
    </xf>
    <xf numFmtId="0" fontId="19" fillId="2" borderId="24" xfId="1" applyFont="1" applyFill="1" applyBorder="1" applyAlignment="1" applyProtection="1">
      <alignment horizontal="centerContinuous" vertical="center"/>
    </xf>
    <xf numFmtId="0" fontId="9" fillId="0" borderId="1" xfId="0" applyFont="1" applyBorder="1" applyAlignment="1">
      <alignment horizontal="centerContinuous" vertical="center"/>
    </xf>
    <xf numFmtId="0" fontId="19" fillId="2" borderId="1" xfId="1" applyFont="1" applyFill="1" applyBorder="1" applyAlignment="1" applyProtection="1">
      <alignment horizontal="centerContinuous" vertic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9" fillId="2" borderId="32" xfId="0" applyFont="1" applyFill="1" applyBorder="1" applyAlignment="1">
      <alignment horizontal="centerContinuous" vertical="center"/>
    </xf>
    <xf numFmtId="0" fontId="9" fillId="2" borderId="33" xfId="0" applyFont="1" applyFill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1" fontId="27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9" fillId="2" borderId="24" xfId="1" applyFont="1" applyFill="1" applyBorder="1" applyAlignment="1" applyProtection="1">
      <alignment horizontal="center" vertical="center" wrapText="1"/>
    </xf>
    <xf numFmtId="0" fontId="15" fillId="0" borderId="4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2" fillId="0" borderId="21" xfId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2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1" fontId="10" fillId="4" borderId="31" xfId="0" applyNumberFormat="1" applyFont="1" applyFill="1" applyBorder="1" applyAlignment="1">
      <alignment horizontal="center" vertical="center"/>
    </xf>
    <xf numFmtId="1" fontId="10" fillId="4" borderId="45" xfId="0" applyNumberFormat="1" applyFont="1" applyFill="1" applyBorder="1" applyAlignment="1">
      <alignment horizontal="center" vertical="center"/>
    </xf>
    <xf numFmtId="1" fontId="10" fillId="4" borderId="46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Alignment="1">
      <alignment horizontal="center" vertical="center"/>
    </xf>
    <xf numFmtId="1" fontId="10" fillId="4" borderId="42" xfId="0" applyNumberFormat="1" applyFont="1" applyFill="1" applyBorder="1" applyAlignment="1">
      <alignment horizontal="center" vertical="center"/>
    </xf>
    <xf numFmtId="1" fontId="10" fillId="4" borderId="48" xfId="0" applyNumberFormat="1" applyFont="1" applyFill="1" applyBorder="1" applyAlignment="1">
      <alignment horizontal="center" vertical="center"/>
    </xf>
    <xf numFmtId="1" fontId="10" fillId="4" borderId="49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/>
    </xf>
    <xf numFmtId="1" fontId="10" fillId="0" borderId="45" xfId="0" applyNumberFormat="1" applyFont="1" applyBorder="1" applyAlignment="1">
      <alignment horizontal="center" vertical="center"/>
    </xf>
    <xf numFmtId="1" fontId="10" fillId="0" borderId="46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1" fontId="10" fillId="0" borderId="48" xfId="0" applyNumberFormat="1" applyFont="1" applyBorder="1" applyAlignment="1">
      <alignment horizontal="center" vertical="center"/>
    </xf>
    <xf numFmtId="0" fontId="12" fillId="0" borderId="12" xfId="1" applyFont="1" applyBorder="1" applyAlignment="1" applyProtection="1">
      <alignment horizontal="center" vertical="center"/>
    </xf>
    <xf numFmtId="0" fontId="12" fillId="0" borderId="13" xfId="1" applyFont="1" applyBorder="1" applyAlignment="1" applyProtection="1">
      <alignment horizontal="center" vertical="center"/>
    </xf>
    <xf numFmtId="0" fontId="12" fillId="0" borderId="18" xfId="1" applyFont="1" applyBorder="1" applyAlignment="1" applyProtection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1" fontId="10" fillId="0" borderId="49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2" fillId="0" borderId="15" xfId="1" applyFont="1" applyBorder="1" applyAlignment="1" applyProtection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10" fillId="0" borderId="44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2" fillId="0" borderId="11" xfId="1" applyFont="1" applyBorder="1" applyAlignment="1" applyProtection="1">
      <alignment horizontal="center" vertical="center"/>
    </xf>
    <xf numFmtId="0" fontId="12" fillId="0" borderId="14" xfId="1" applyFont="1" applyBorder="1" applyAlignment="1" applyProtection="1">
      <alignment horizontal="center" vertical="center"/>
    </xf>
    <xf numFmtId="0" fontId="12" fillId="0" borderId="9" xfId="1" applyFont="1" applyBorder="1" applyAlignment="1" applyProtection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 wrapText="1"/>
    </xf>
    <xf numFmtId="1" fontId="10" fillId="0" borderId="46" xfId="0" applyNumberFormat="1" applyFont="1" applyBorder="1" applyAlignment="1">
      <alignment horizontal="center" vertical="center" wrapText="1"/>
    </xf>
    <xf numFmtId="1" fontId="10" fillId="0" borderId="42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" fontId="10" fillId="0" borderId="49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2" borderId="15" xfId="1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1" fillId="0" borderId="31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1" fontId="10" fillId="2" borderId="45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" fontId="10" fillId="2" borderId="42" xfId="0" applyNumberFormat="1" applyFont="1" applyFill="1" applyBorder="1" applyAlignment="1">
      <alignment horizontal="center" vertical="center"/>
    </xf>
    <xf numFmtId="1" fontId="10" fillId="2" borderId="48" xfId="0" applyNumberFormat="1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" fontId="10" fillId="2" borderId="49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22" fillId="0" borderId="1" xfId="1" applyFont="1" applyBorder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" fontId="10" fillId="0" borderId="45" xfId="0" applyNumberFormat="1" applyFont="1" applyBorder="1" applyAlignment="1">
      <alignment horizontal="center" vertical="center" wrapText="1"/>
    </xf>
    <xf numFmtId="1" fontId="10" fillId="0" borderId="40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23" xfId="0" applyNumberFormat="1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2" fillId="0" borderId="39" xfId="1" applyFont="1" applyBorder="1" applyAlignment="1" applyProtection="1">
      <alignment horizontal="center" vertical="center"/>
    </xf>
    <xf numFmtId="0" fontId="12" fillId="0" borderId="47" xfId="1" applyFont="1" applyBorder="1" applyAlignment="1" applyProtection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1" fontId="10" fillId="0" borderId="40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0" borderId="43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" fontId="10" fillId="0" borderId="39" xfId="0" applyNumberFormat="1" applyFont="1" applyBorder="1" applyAlignment="1">
      <alignment horizontal="center" vertical="center"/>
    </xf>
    <xf numFmtId="1" fontId="10" fillId="0" borderId="47" xfId="0" applyNumberFormat="1" applyFont="1" applyBorder="1" applyAlignment="1">
      <alignment horizontal="center" vertical="center"/>
    </xf>
    <xf numFmtId="1" fontId="10" fillId="0" borderId="50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12" fillId="0" borderId="27" xfId="1" applyFont="1" applyBorder="1" applyAlignment="1" applyProtection="1">
      <alignment horizontal="center" vertical="center"/>
    </xf>
    <xf numFmtId="0" fontId="12" fillId="0" borderId="35" xfId="1" applyFont="1" applyBorder="1" applyAlignment="1" applyProtection="1">
      <alignment horizontal="center" vertical="center"/>
    </xf>
    <xf numFmtId="0" fontId="12" fillId="0" borderId="36" xfId="1" applyFont="1" applyBorder="1" applyAlignment="1" applyProtection="1">
      <alignment horizontal="center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C49CD33D-9B2F-4A77-B896-EA9690EF4D8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Local+Surcharge+for+Mundra.htm" TargetMode="External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27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47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Zeros="0" tabSelected="1" view="pageBreakPreview" topLeftCell="B1" zoomScale="145" zoomScaleNormal="115" zoomScaleSheetLayoutView="145" workbookViewId="0"/>
  </sheetViews>
  <sheetFormatPr defaultColWidth="9.42578125" defaultRowHeight="15.75" x14ac:dyDescent="0.2"/>
  <cols>
    <col min="1" max="1" width="5" style="2" hidden="1" customWidth="1"/>
    <col min="2" max="2" width="18.85546875" style="9" bestFit="1" customWidth="1"/>
    <col min="3" max="3" width="19.28515625" style="9" bestFit="1" customWidth="1"/>
    <col min="4" max="4" width="17" style="9" customWidth="1"/>
    <col min="5" max="5" width="31.5703125" style="9" customWidth="1"/>
    <col min="6" max="6" width="14.140625" style="2" bestFit="1" customWidth="1"/>
    <col min="7" max="7" width="6.85546875" style="2" customWidth="1"/>
    <col min="8" max="8" width="9.42578125" style="2"/>
    <col min="9" max="9" width="7" style="2" customWidth="1"/>
    <col min="10" max="16384" width="9.42578125" style="2"/>
  </cols>
  <sheetData>
    <row r="1" spans="1:9" ht="21" x14ac:dyDescent="0.2">
      <c r="A1" s="1"/>
      <c r="B1" s="101" t="s">
        <v>84</v>
      </c>
      <c r="C1" s="101"/>
      <c r="D1" s="101"/>
      <c r="E1" s="101"/>
      <c r="F1" s="101"/>
      <c r="G1" s="1"/>
      <c r="H1" s="1"/>
      <c r="I1" s="1"/>
    </row>
    <row r="2" spans="1:9" ht="21" x14ac:dyDescent="0.2">
      <c r="A2" s="1"/>
      <c r="B2" s="43" t="s">
        <v>0</v>
      </c>
      <c r="C2" s="43" t="s">
        <v>1</v>
      </c>
      <c r="D2" s="43" t="s">
        <v>182</v>
      </c>
      <c r="E2" s="43" t="s">
        <v>149</v>
      </c>
      <c r="F2" s="43" t="s">
        <v>122</v>
      </c>
      <c r="G2" s="1"/>
      <c r="H2" s="1"/>
      <c r="I2" s="1"/>
    </row>
    <row r="3" spans="1:9" s="54" customFormat="1" ht="21" x14ac:dyDescent="0.2">
      <c r="A3" s="13"/>
      <c r="B3" s="57" t="s">
        <v>261</v>
      </c>
      <c r="C3" s="58" t="s">
        <v>262</v>
      </c>
      <c r="D3" s="57" t="s">
        <v>263</v>
      </c>
      <c r="E3" s="43"/>
      <c r="F3" s="57" t="s">
        <v>15</v>
      </c>
      <c r="G3" s="13"/>
      <c r="H3" s="13"/>
      <c r="I3" s="13"/>
    </row>
    <row r="4" spans="1:9" s="54" customFormat="1" ht="21" x14ac:dyDescent="0.2">
      <c r="A4" s="13"/>
      <c r="B4" s="57" t="s">
        <v>2</v>
      </c>
      <c r="C4" s="58" t="s">
        <v>70</v>
      </c>
      <c r="D4" s="57" t="s">
        <v>184</v>
      </c>
      <c r="E4" s="57" t="s">
        <v>150</v>
      </c>
      <c r="F4" s="57" t="s">
        <v>123</v>
      </c>
      <c r="G4" s="13"/>
      <c r="H4" s="13"/>
      <c r="I4" s="13"/>
    </row>
    <row r="5" spans="1:9" s="54" customFormat="1" ht="21" x14ac:dyDescent="0.2">
      <c r="A5" s="13"/>
      <c r="B5" s="57" t="s">
        <v>59</v>
      </c>
      <c r="C5" s="58" t="s">
        <v>60</v>
      </c>
      <c r="D5" s="57" t="s">
        <v>186</v>
      </c>
      <c r="E5" s="57" t="s">
        <v>151</v>
      </c>
      <c r="F5" s="57" t="s">
        <v>123</v>
      </c>
      <c r="G5" s="13"/>
      <c r="H5" s="13"/>
      <c r="I5" s="13"/>
    </row>
    <row r="6" spans="1:9" s="54" customFormat="1" ht="21" x14ac:dyDescent="0.2">
      <c r="A6" s="13"/>
      <c r="B6" s="57" t="s">
        <v>68</v>
      </c>
      <c r="C6" s="58" t="s">
        <v>3</v>
      </c>
      <c r="D6" s="57" t="s">
        <v>254</v>
      </c>
      <c r="E6" s="57" t="s">
        <v>152</v>
      </c>
      <c r="F6" s="57" t="s">
        <v>123</v>
      </c>
      <c r="G6" s="13"/>
      <c r="H6" s="13"/>
      <c r="I6" s="13"/>
    </row>
    <row r="7" spans="1:9" s="54" customFormat="1" ht="21" x14ac:dyDescent="0.2">
      <c r="A7" s="13"/>
      <c r="B7" s="57" t="s">
        <v>4</v>
      </c>
      <c r="C7" s="58" t="s">
        <v>71</v>
      </c>
      <c r="D7" s="57" t="s">
        <v>188</v>
      </c>
      <c r="E7" s="57" t="s">
        <v>181</v>
      </c>
      <c r="F7" s="57" t="s">
        <v>29</v>
      </c>
      <c r="G7" s="13"/>
      <c r="H7" s="13"/>
      <c r="I7" s="13"/>
    </row>
    <row r="8" spans="1:9" s="54" customFormat="1" ht="21" x14ac:dyDescent="0.2">
      <c r="A8" s="13"/>
      <c r="B8" s="57" t="s">
        <v>265</v>
      </c>
      <c r="C8" s="58" t="s">
        <v>266</v>
      </c>
      <c r="D8" s="57" t="s">
        <v>267</v>
      </c>
      <c r="E8" s="57"/>
      <c r="F8" s="57" t="s">
        <v>15</v>
      </c>
      <c r="G8" s="13"/>
      <c r="H8" s="13"/>
      <c r="I8" s="13"/>
    </row>
    <row r="9" spans="1:9" s="54" customFormat="1" ht="20.25" customHeight="1" x14ac:dyDescent="0.2">
      <c r="A9" s="13"/>
      <c r="B9" s="57" t="s">
        <v>81</v>
      </c>
      <c r="C9" s="58" t="s">
        <v>281</v>
      </c>
      <c r="D9" s="57" t="s">
        <v>193</v>
      </c>
      <c r="E9" s="57" t="s">
        <v>283</v>
      </c>
      <c r="F9" s="57" t="s">
        <v>123</v>
      </c>
      <c r="G9" s="13"/>
      <c r="H9" s="13"/>
      <c r="I9" s="13"/>
    </row>
    <row r="10" spans="1:9" s="54" customFormat="1" ht="21" x14ac:dyDescent="0.2">
      <c r="A10" s="13"/>
      <c r="B10" s="57" t="s">
        <v>250</v>
      </c>
      <c r="C10" s="58" t="s">
        <v>251</v>
      </c>
      <c r="D10" s="57" t="s">
        <v>255</v>
      </c>
      <c r="E10" s="57"/>
      <c r="F10" s="57" t="s">
        <v>55</v>
      </c>
      <c r="G10" s="13"/>
      <c r="H10" s="13"/>
      <c r="I10" s="13"/>
    </row>
    <row r="11" spans="1:9" s="54" customFormat="1" ht="21" x14ac:dyDescent="0.2">
      <c r="A11" s="13"/>
      <c r="B11" s="57" t="s">
        <v>249</v>
      </c>
      <c r="C11" s="58" t="s">
        <v>248</v>
      </c>
      <c r="D11" s="57" t="s">
        <v>256</v>
      </c>
      <c r="E11" s="57"/>
      <c r="F11" s="57" t="s">
        <v>55</v>
      </c>
      <c r="G11" s="13"/>
      <c r="H11" s="13"/>
      <c r="I11" s="13"/>
    </row>
    <row r="12" spans="1:9" ht="21" x14ac:dyDescent="0.2">
      <c r="A12" s="1"/>
      <c r="B12" s="57" t="s">
        <v>139</v>
      </c>
      <c r="C12" s="58" t="s">
        <v>247</v>
      </c>
      <c r="D12" s="57" t="s">
        <v>215</v>
      </c>
      <c r="E12" s="57" t="s">
        <v>216</v>
      </c>
      <c r="F12" s="57" t="s">
        <v>29</v>
      </c>
      <c r="G12" s="3"/>
      <c r="H12" s="1"/>
      <c r="I12" s="1"/>
    </row>
    <row r="13" spans="1:9" s="54" customFormat="1" ht="21" x14ac:dyDescent="0.2">
      <c r="A13" s="13"/>
      <c r="B13" s="57" t="s">
        <v>72</v>
      </c>
      <c r="C13" s="58" t="s">
        <v>5</v>
      </c>
      <c r="D13" s="57" t="s">
        <v>183</v>
      </c>
      <c r="E13" s="57" t="s">
        <v>154</v>
      </c>
      <c r="F13" s="57" t="s">
        <v>15</v>
      </c>
      <c r="G13" s="13"/>
      <c r="H13" s="13"/>
      <c r="I13" s="13"/>
    </row>
    <row r="14" spans="1:9" ht="21" x14ac:dyDescent="0.2">
      <c r="A14" s="1"/>
      <c r="B14" s="57" t="s">
        <v>57</v>
      </c>
      <c r="C14" s="58" t="s">
        <v>58</v>
      </c>
      <c r="D14" s="57" t="s">
        <v>187</v>
      </c>
      <c r="E14" s="57" t="s">
        <v>153</v>
      </c>
      <c r="F14" s="57" t="s">
        <v>55</v>
      </c>
      <c r="G14" s="1"/>
      <c r="H14" s="1"/>
      <c r="I14" s="1"/>
    </row>
    <row r="15" spans="1:9" ht="21" x14ac:dyDescent="0.2">
      <c r="A15" s="3"/>
      <c r="B15" s="102" t="s">
        <v>6</v>
      </c>
      <c r="C15" s="58" t="s">
        <v>7</v>
      </c>
      <c r="D15" s="57" t="s">
        <v>199</v>
      </c>
      <c r="E15" s="57" t="s">
        <v>155</v>
      </c>
      <c r="F15" s="57" t="s">
        <v>15</v>
      </c>
      <c r="G15" s="1"/>
      <c r="H15" s="13"/>
      <c r="I15" s="1"/>
    </row>
    <row r="16" spans="1:9" ht="21" x14ac:dyDescent="0.2">
      <c r="A16" s="3"/>
      <c r="B16" s="102"/>
      <c r="C16" s="58" t="s">
        <v>117</v>
      </c>
      <c r="D16" s="57" t="s">
        <v>198</v>
      </c>
      <c r="E16" s="57" t="s">
        <v>161</v>
      </c>
      <c r="F16" s="57" t="s">
        <v>15</v>
      </c>
      <c r="G16" s="1"/>
      <c r="H16" s="1"/>
      <c r="I16" s="1"/>
    </row>
    <row r="17" spans="1:9" s="54" customFormat="1" ht="21" x14ac:dyDescent="0.2">
      <c r="A17" s="13"/>
      <c r="B17" s="102" t="s">
        <v>39</v>
      </c>
      <c r="C17" s="58" t="s">
        <v>36</v>
      </c>
      <c r="D17" s="57" t="s">
        <v>202</v>
      </c>
      <c r="E17" s="57" t="s">
        <v>156</v>
      </c>
      <c r="F17" s="57" t="s">
        <v>15</v>
      </c>
      <c r="G17" s="13"/>
      <c r="H17" s="13"/>
      <c r="I17" s="13"/>
    </row>
    <row r="18" spans="1:9" s="54" customFormat="1" ht="21" x14ac:dyDescent="0.2">
      <c r="A18" s="13"/>
      <c r="B18" s="102"/>
      <c r="C18" s="58" t="s">
        <v>35</v>
      </c>
      <c r="D18" s="57" t="s">
        <v>203</v>
      </c>
      <c r="E18" s="57" t="s">
        <v>157</v>
      </c>
      <c r="F18" s="57" t="s">
        <v>15</v>
      </c>
      <c r="G18" s="13"/>
      <c r="H18" s="13"/>
      <c r="I18" s="13"/>
    </row>
    <row r="19" spans="1:9" ht="21" x14ac:dyDescent="0.2">
      <c r="A19" s="1"/>
      <c r="B19" s="57" t="s">
        <v>69</v>
      </c>
      <c r="C19" s="58" t="s">
        <v>8</v>
      </c>
      <c r="D19" s="57" t="s">
        <v>194</v>
      </c>
      <c r="E19" s="57" t="s">
        <v>158</v>
      </c>
      <c r="F19" s="57" t="s">
        <v>123</v>
      </c>
      <c r="G19" s="1"/>
      <c r="H19" s="1"/>
      <c r="I19" s="1"/>
    </row>
    <row r="20" spans="1:9" ht="21" x14ac:dyDescent="0.2">
      <c r="A20" s="1"/>
      <c r="B20" s="57" t="s">
        <v>9</v>
      </c>
      <c r="C20" s="58" t="s">
        <v>73</v>
      </c>
      <c r="D20" s="57" t="s">
        <v>195</v>
      </c>
      <c r="E20" s="57" t="s">
        <v>159</v>
      </c>
      <c r="F20" s="57" t="s">
        <v>15</v>
      </c>
      <c r="G20" s="1"/>
      <c r="H20" s="1"/>
      <c r="I20" s="1"/>
    </row>
    <row r="21" spans="1:9" ht="21" x14ac:dyDescent="0.2">
      <c r="A21" s="1"/>
      <c r="B21" s="102" t="s">
        <v>75</v>
      </c>
      <c r="C21" s="58" t="s">
        <v>74</v>
      </c>
      <c r="D21" s="57" t="s">
        <v>200</v>
      </c>
      <c r="E21" s="57" t="s">
        <v>160</v>
      </c>
      <c r="F21" s="57" t="s">
        <v>15</v>
      </c>
      <c r="G21" s="1"/>
      <c r="H21" s="1"/>
      <c r="I21" s="1"/>
    </row>
    <row r="22" spans="1:9" ht="21" x14ac:dyDescent="0.2">
      <c r="A22" s="1"/>
      <c r="B22" s="102"/>
      <c r="C22" s="58" t="s">
        <v>107</v>
      </c>
      <c r="D22" s="57" t="s">
        <v>201</v>
      </c>
      <c r="E22" s="57" t="s">
        <v>180</v>
      </c>
      <c r="F22" s="57" t="s">
        <v>15</v>
      </c>
      <c r="G22" s="1"/>
      <c r="H22" s="1"/>
      <c r="I22" s="1"/>
    </row>
    <row r="23" spans="1:9" ht="21" x14ac:dyDescent="0.2">
      <c r="A23" s="1"/>
      <c r="B23" s="102" t="s">
        <v>10</v>
      </c>
      <c r="C23" s="58" t="s">
        <v>132</v>
      </c>
      <c r="D23" s="57" t="s">
        <v>204</v>
      </c>
      <c r="E23" s="57" t="s">
        <v>162</v>
      </c>
      <c r="F23" s="57" t="s">
        <v>15</v>
      </c>
      <c r="G23" s="1"/>
      <c r="H23" s="1"/>
      <c r="I23" s="1"/>
    </row>
    <row r="24" spans="1:9" ht="21" x14ac:dyDescent="0.2">
      <c r="A24" s="1"/>
      <c r="B24" s="102"/>
      <c r="C24" s="58" t="s">
        <v>112</v>
      </c>
      <c r="D24" s="57" t="s">
        <v>205</v>
      </c>
      <c r="E24" s="57" t="s">
        <v>163</v>
      </c>
      <c r="F24" s="57" t="s">
        <v>15</v>
      </c>
      <c r="G24" s="1"/>
      <c r="H24" s="1"/>
      <c r="I24" s="1"/>
    </row>
    <row r="25" spans="1:9" ht="21" x14ac:dyDescent="0.2">
      <c r="A25" s="1"/>
      <c r="B25" s="102" t="s">
        <v>259</v>
      </c>
      <c r="C25" s="58" t="s">
        <v>259</v>
      </c>
      <c r="D25" s="57" t="s">
        <v>260</v>
      </c>
      <c r="E25" s="57"/>
      <c r="F25" s="57" t="s">
        <v>15</v>
      </c>
      <c r="G25" s="13"/>
      <c r="H25" s="1"/>
      <c r="I25" s="1"/>
    </row>
    <row r="26" spans="1:9" ht="21" x14ac:dyDescent="0.2">
      <c r="A26" s="1"/>
      <c r="B26" s="102"/>
      <c r="C26" s="58" t="s">
        <v>293</v>
      </c>
      <c r="D26" s="57" t="s">
        <v>294</v>
      </c>
      <c r="E26" s="57"/>
      <c r="F26" s="57" t="s">
        <v>15</v>
      </c>
      <c r="G26" s="13"/>
      <c r="H26" s="1"/>
      <c r="I26" s="1"/>
    </row>
    <row r="27" spans="1:9" s="54" customFormat="1" ht="21" x14ac:dyDescent="0.2">
      <c r="A27" s="13"/>
      <c r="B27" s="57" t="s">
        <v>11</v>
      </c>
      <c r="C27" s="58" t="s">
        <v>64</v>
      </c>
      <c r="D27" s="57" t="s">
        <v>209</v>
      </c>
      <c r="E27" s="57" t="s">
        <v>164</v>
      </c>
      <c r="F27" s="57" t="s">
        <v>15</v>
      </c>
      <c r="G27" s="13"/>
      <c r="H27" s="13"/>
      <c r="I27" s="13"/>
    </row>
    <row r="28" spans="1:9" ht="21" x14ac:dyDescent="0.2">
      <c r="A28" s="1"/>
      <c r="B28" s="57" t="s">
        <v>76</v>
      </c>
      <c r="C28" s="58" t="s">
        <v>34</v>
      </c>
      <c r="D28" s="57" t="s">
        <v>207</v>
      </c>
      <c r="E28" s="57" t="s">
        <v>165</v>
      </c>
      <c r="F28" s="57" t="s">
        <v>123</v>
      </c>
      <c r="G28" s="1"/>
      <c r="H28" s="1"/>
      <c r="I28" s="1"/>
    </row>
    <row r="29" spans="1:9" ht="21" x14ac:dyDescent="0.2">
      <c r="A29" s="1"/>
      <c r="B29" s="57" t="s">
        <v>296</v>
      </c>
      <c r="C29" s="58" t="s">
        <v>297</v>
      </c>
      <c r="D29" s="57" t="s">
        <v>298</v>
      </c>
      <c r="E29" s="57"/>
      <c r="F29" s="57" t="s">
        <v>15</v>
      </c>
      <c r="G29" s="1"/>
      <c r="H29" s="1"/>
      <c r="I29" s="1"/>
    </row>
    <row r="30" spans="1:9" ht="21" x14ac:dyDescent="0.2">
      <c r="A30" s="1"/>
      <c r="B30" s="57" t="s">
        <v>12</v>
      </c>
      <c r="C30" s="58" t="s">
        <v>13</v>
      </c>
      <c r="D30" s="57" t="s">
        <v>206</v>
      </c>
      <c r="E30" s="57" t="s">
        <v>166</v>
      </c>
      <c r="F30" s="57" t="s">
        <v>15</v>
      </c>
      <c r="G30" s="1"/>
      <c r="H30" s="1"/>
      <c r="I30" s="1"/>
    </row>
    <row r="31" spans="1:9" ht="21" x14ac:dyDescent="0.2">
      <c r="A31" s="1"/>
      <c r="B31" s="102" t="s">
        <v>77</v>
      </c>
      <c r="C31" s="58" t="s">
        <v>14</v>
      </c>
      <c r="D31" s="57" t="s">
        <v>191</v>
      </c>
      <c r="E31" s="57" t="s">
        <v>240</v>
      </c>
      <c r="F31" s="57" t="s">
        <v>123</v>
      </c>
      <c r="G31" s="1"/>
      <c r="H31" s="1"/>
      <c r="I31" s="1"/>
    </row>
    <row r="32" spans="1:9" ht="21" x14ac:dyDescent="0.2">
      <c r="A32" s="1"/>
      <c r="B32" s="102"/>
      <c r="C32" s="58" t="s">
        <v>290</v>
      </c>
      <c r="D32" s="57" t="s">
        <v>291</v>
      </c>
      <c r="E32" s="57" t="s">
        <v>292</v>
      </c>
      <c r="F32" s="57" t="s">
        <v>123</v>
      </c>
      <c r="G32" s="1"/>
      <c r="H32" s="1"/>
      <c r="I32" s="1"/>
    </row>
    <row r="33" spans="1:9" s="54" customFormat="1" ht="21" x14ac:dyDescent="0.2">
      <c r="A33" s="13"/>
      <c r="B33" s="57" t="s">
        <v>15</v>
      </c>
      <c r="C33" s="58" t="s">
        <v>65</v>
      </c>
      <c r="D33" s="57" t="s">
        <v>190</v>
      </c>
      <c r="E33" s="57" t="s">
        <v>167</v>
      </c>
      <c r="F33" s="57" t="s">
        <v>15</v>
      </c>
      <c r="G33" s="13"/>
      <c r="H33" s="13"/>
      <c r="I33" s="13"/>
    </row>
    <row r="34" spans="1:9" s="54" customFormat="1" ht="21" x14ac:dyDescent="0.2">
      <c r="A34" s="13"/>
      <c r="B34" s="57" t="s">
        <v>301</v>
      </c>
      <c r="C34" s="58" t="s">
        <v>302</v>
      </c>
      <c r="D34" s="57" t="s">
        <v>303</v>
      </c>
      <c r="E34" s="57"/>
      <c r="F34" s="57" t="s">
        <v>15</v>
      </c>
      <c r="G34" s="13"/>
      <c r="H34" s="13"/>
      <c r="I34" s="13"/>
    </row>
    <row r="35" spans="1:9" ht="21" x14ac:dyDescent="0.2">
      <c r="A35" s="1"/>
      <c r="B35" s="57" t="s">
        <v>230</v>
      </c>
      <c r="C35" s="58" t="s">
        <v>231</v>
      </c>
      <c r="D35" s="57" t="s">
        <v>232</v>
      </c>
      <c r="E35" s="57"/>
      <c r="F35" s="57" t="s">
        <v>15</v>
      </c>
      <c r="G35" s="1"/>
      <c r="H35" s="1"/>
      <c r="I35" s="1"/>
    </row>
    <row r="36" spans="1:9" s="54" customFormat="1" ht="21" x14ac:dyDescent="0.2">
      <c r="A36" s="13"/>
      <c r="B36" s="57" t="s">
        <v>135</v>
      </c>
      <c r="C36" s="58" t="s">
        <v>272</v>
      </c>
      <c r="D36" s="57" t="s">
        <v>210</v>
      </c>
      <c r="E36" s="57" t="s">
        <v>168</v>
      </c>
      <c r="F36" s="57" t="s">
        <v>15</v>
      </c>
      <c r="G36" s="13"/>
      <c r="H36" s="13"/>
      <c r="I36" s="13"/>
    </row>
    <row r="37" spans="1:9" s="54" customFormat="1" ht="21" x14ac:dyDescent="0.2">
      <c r="A37" s="13"/>
      <c r="B37" s="57" t="s">
        <v>304</v>
      </c>
      <c r="C37" s="58" t="s">
        <v>305</v>
      </c>
      <c r="D37" s="57" t="s">
        <v>306</v>
      </c>
      <c r="E37" s="57"/>
      <c r="F37" s="57" t="s">
        <v>123</v>
      </c>
      <c r="G37" s="13"/>
      <c r="H37" s="13"/>
      <c r="I37" s="13"/>
    </row>
    <row r="38" spans="1:9" ht="21" x14ac:dyDescent="0.2">
      <c r="A38" s="17"/>
      <c r="B38" s="94" t="s">
        <v>79</v>
      </c>
      <c r="C38" s="58" t="s">
        <v>63</v>
      </c>
      <c r="D38" s="57" t="s">
        <v>213</v>
      </c>
      <c r="E38" s="57" t="s">
        <v>170</v>
      </c>
      <c r="F38" s="57" t="s">
        <v>123</v>
      </c>
      <c r="G38" s="1"/>
      <c r="H38" s="1"/>
      <c r="I38" s="1"/>
    </row>
    <row r="39" spans="1:9" s="54" customFormat="1" ht="21" x14ac:dyDescent="0.2">
      <c r="A39" s="13"/>
      <c r="B39" s="57" t="s">
        <v>218</v>
      </c>
      <c r="C39" s="58" t="s">
        <v>219</v>
      </c>
      <c r="D39" s="57" t="s">
        <v>220</v>
      </c>
      <c r="E39" s="57" t="s">
        <v>229</v>
      </c>
      <c r="F39" s="57" t="s">
        <v>15</v>
      </c>
      <c r="G39" s="13"/>
      <c r="H39" s="13"/>
      <c r="I39" s="13"/>
    </row>
    <row r="40" spans="1:9" ht="21" x14ac:dyDescent="0.2">
      <c r="A40" s="1"/>
      <c r="B40" s="57" t="s">
        <v>78</v>
      </c>
      <c r="C40" s="58" t="s">
        <v>16</v>
      </c>
      <c r="D40" s="57" t="s">
        <v>208</v>
      </c>
      <c r="E40" s="57" t="s">
        <v>171</v>
      </c>
      <c r="F40" s="57" t="s">
        <v>15</v>
      </c>
      <c r="G40" s="13"/>
      <c r="H40" s="1"/>
      <c r="I40" s="1"/>
    </row>
    <row r="41" spans="1:9" ht="21" x14ac:dyDescent="0.2">
      <c r="A41" s="1"/>
      <c r="B41" s="57" t="s">
        <v>119</v>
      </c>
      <c r="C41" s="58" t="s">
        <v>120</v>
      </c>
      <c r="D41" s="57" t="s">
        <v>189</v>
      </c>
      <c r="E41" s="57" t="s">
        <v>172</v>
      </c>
      <c r="F41" s="57" t="s">
        <v>15</v>
      </c>
      <c r="G41" s="1"/>
      <c r="H41" s="1"/>
      <c r="I41" s="1"/>
    </row>
    <row r="42" spans="1:9" ht="21" x14ac:dyDescent="0.2">
      <c r="A42" s="1"/>
      <c r="B42" s="57" t="s">
        <v>137</v>
      </c>
      <c r="C42" s="58" t="s">
        <v>178</v>
      </c>
      <c r="D42" s="57" t="s">
        <v>211</v>
      </c>
      <c r="E42" s="57" t="s">
        <v>179</v>
      </c>
      <c r="F42" s="57" t="s">
        <v>15</v>
      </c>
      <c r="G42" s="1"/>
      <c r="H42" s="1"/>
      <c r="I42" s="1"/>
    </row>
    <row r="43" spans="1:9" ht="21" x14ac:dyDescent="0.2">
      <c r="A43" s="1"/>
      <c r="B43" s="57" t="s">
        <v>61</v>
      </c>
      <c r="C43" s="58" t="s">
        <v>62</v>
      </c>
      <c r="D43" s="57" t="s">
        <v>185</v>
      </c>
      <c r="E43" s="57" t="s">
        <v>173</v>
      </c>
      <c r="F43" s="57" t="s">
        <v>123</v>
      </c>
      <c r="G43" s="1"/>
      <c r="H43" s="1"/>
      <c r="I43" s="1"/>
    </row>
    <row r="44" spans="1:9" ht="21" x14ac:dyDescent="0.2">
      <c r="A44" s="1"/>
      <c r="B44" s="57" t="s">
        <v>275</v>
      </c>
      <c r="C44" s="58" t="s">
        <v>276</v>
      </c>
      <c r="D44" s="57" t="s">
        <v>277</v>
      </c>
      <c r="E44" s="57"/>
      <c r="F44" s="57" t="s">
        <v>55</v>
      </c>
      <c r="G44" s="1"/>
      <c r="H44" s="1"/>
      <c r="I44" s="1"/>
    </row>
    <row r="45" spans="1:9" s="54" customFormat="1" ht="21" x14ac:dyDescent="0.2">
      <c r="A45" s="13"/>
      <c r="B45" s="57" t="s">
        <v>113</v>
      </c>
      <c r="C45" s="58" t="s">
        <v>114</v>
      </c>
      <c r="D45" s="57" t="s">
        <v>196</v>
      </c>
      <c r="E45" s="57" t="s">
        <v>174</v>
      </c>
      <c r="F45" s="57" t="s">
        <v>15</v>
      </c>
      <c r="G45" s="13"/>
      <c r="H45" s="13"/>
      <c r="I45" s="13"/>
    </row>
    <row r="46" spans="1:9" ht="21" x14ac:dyDescent="0.2">
      <c r="A46" s="1"/>
      <c r="B46" s="57" t="s">
        <v>80</v>
      </c>
      <c r="C46" s="58" t="s">
        <v>17</v>
      </c>
      <c r="D46" s="57" t="s">
        <v>197</v>
      </c>
      <c r="E46" s="57" t="s">
        <v>175</v>
      </c>
      <c r="F46" s="57" t="s">
        <v>123</v>
      </c>
      <c r="G46" s="1"/>
      <c r="H46" s="1"/>
      <c r="I46" s="1"/>
    </row>
    <row r="47" spans="1:9" ht="21" x14ac:dyDescent="0.2">
      <c r="A47" s="1"/>
      <c r="B47" s="57" t="s">
        <v>108</v>
      </c>
      <c r="C47" s="58" t="s">
        <v>109</v>
      </c>
      <c r="D47" s="57" t="s">
        <v>192</v>
      </c>
      <c r="E47" s="57" t="s">
        <v>177</v>
      </c>
      <c r="F47" s="57" t="s">
        <v>123</v>
      </c>
      <c r="G47" s="1"/>
      <c r="H47" s="1"/>
      <c r="I47" s="1"/>
    </row>
    <row r="48" spans="1:9" ht="21" x14ac:dyDescent="0.2">
      <c r="A48" s="1"/>
      <c r="B48" s="57" t="s">
        <v>308</v>
      </c>
      <c r="C48" s="58" t="s">
        <v>309</v>
      </c>
      <c r="D48" s="57" t="s">
        <v>310</v>
      </c>
      <c r="E48" s="57"/>
      <c r="F48" s="57" t="s">
        <v>123</v>
      </c>
      <c r="G48" s="1"/>
      <c r="H48" s="1"/>
      <c r="I48" s="1"/>
    </row>
    <row r="49" spans="1:9" ht="21" x14ac:dyDescent="0.2">
      <c r="A49" s="1"/>
      <c r="B49" s="57" t="s">
        <v>236</v>
      </c>
      <c r="C49" s="58" t="s">
        <v>237</v>
      </c>
      <c r="D49" s="57" t="s">
        <v>238</v>
      </c>
      <c r="E49" s="57" t="s">
        <v>169</v>
      </c>
      <c r="F49" s="57" t="s">
        <v>123</v>
      </c>
      <c r="G49" s="1"/>
      <c r="H49" s="1"/>
      <c r="I49" s="1"/>
    </row>
    <row r="50" spans="1:9" ht="21" x14ac:dyDescent="0.2">
      <c r="A50" s="1"/>
      <c r="B50" s="57" t="s">
        <v>129</v>
      </c>
      <c r="C50" s="58" t="s">
        <v>130</v>
      </c>
      <c r="D50" s="57" t="s">
        <v>212</v>
      </c>
      <c r="E50" s="57" t="s">
        <v>176</v>
      </c>
      <c r="F50" s="57" t="s">
        <v>123</v>
      </c>
      <c r="G50" s="1"/>
      <c r="H50" s="1"/>
      <c r="I50" s="1"/>
    </row>
    <row r="51" spans="1:9" ht="21" x14ac:dyDescent="0.2">
      <c r="A51" s="1"/>
      <c r="B51" s="57" t="s">
        <v>314</v>
      </c>
      <c r="C51" s="58" t="s">
        <v>315</v>
      </c>
      <c r="D51" s="57" t="s">
        <v>316</v>
      </c>
      <c r="E51" s="57"/>
      <c r="F51" s="57" t="s">
        <v>123</v>
      </c>
      <c r="G51" s="1"/>
      <c r="H51" s="1"/>
      <c r="I51" s="1"/>
    </row>
    <row r="52" spans="1:9" x14ac:dyDescent="0.2">
      <c r="B52" s="20"/>
      <c r="C52" s="21"/>
      <c r="D52" s="21"/>
      <c r="E52" s="21"/>
      <c r="F52" s="22"/>
    </row>
    <row r="53" spans="1:9" x14ac:dyDescent="0.2">
      <c r="B53" s="25" t="s">
        <v>104</v>
      </c>
      <c r="C53" s="26"/>
      <c r="D53" s="26"/>
      <c r="E53" s="26"/>
      <c r="F53" s="26"/>
    </row>
    <row r="54" spans="1:9" x14ac:dyDescent="0.2">
      <c r="B54" s="23" t="s">
        <v>66</v>
      </c>
      <c r="C54" s="24"/>
      <c r="D54" s="24"/>
      <c r="E54" s="24"/>
      <c r="F54" s="24"/>
    </row>
    <row r="55" spans="1:9" x14ac:dyDescent="0.2">
      <c r="B55" s="23" t="s">
        <v>234</v>
      </c>
      <c r="C55" s="24"/>
      <c r="D55" s="24"/>
      <c r="E55" s="24"/>
      <c r="F55" s="24"/>
    </row>
    <row r="56" spans="1:9" x14ac:dyDescent="0.2">
      <c r="B56" s="23" t="s">
        <v>67</v>
      </c>
      <c r="C56" s="24"/>
      <c r="D56" s="24"/>
      <c r="E56" s="24"/>
      <c r="F56" s="24"/>
    </row>
    <row r="57" spans="1:9" x14ac:dyDescent="0.2">
      <c r="B57" s="23" t="s">
        <v>105</v>
      </c>
      <c r="C57" s="24"/>
      <c r="D57" s="24"/>
      <c r="E57" s="24"/>
      <c r="F57" s="24"/>
    </row>
    <row r="58" spans="1:9" ht="16.350000000000001" customHeight="1" x14ac:dyDescent="0.2">
      <c r="B58" s="23" t="s">
        <v>44</v>
      </c>
      <c r="C58" s="24"/>
      <c r="D58" s="24"/>
      <c r="E58" s="24"/>
      <c r="F58" s="24"/>
    </row>
    <row r="59" spans="1:9" ht="31.7" customHeight="1" x14ac:dyDescent="0.2">
      <c r="B59" s="99" t="s">
        <v>138</v>
      </c>
      <c r="C59" s="100"/>
      <c r="D59" s="100"/>
      <c r="E59" s="100"/>
      <c r="F59" s="100"/>
    </row>
  </sheetData>
  <mergeCells count="8">
    <mergeCell ref="B59:F59"/>
    <mergeCell ref="B1:F1"/>
    <mergeCell ref="B21:B22"/>
    <mergeCell ref="B15:B16"/>
    <mergeCell ref="B17:B18"/>
    <mergeCell ref="B23:B24"/>
    <mergeCell ref="B31:B32"/>
    <mergeCell ref="B25:B26"/>
  </mergeCells>
  <phoneticPr fontId="3" type="noConversion"/>
  <conditionalFormatting sqref="B23">
    <cfRule type="duplicateValues" dxfId="3" priority="3"/>
  </conditionalFormatting>
  <conditionalFormatting sqref="B31">
    <cfRule type="duplicateValues" dxfId="2" priority="2"/>
  </conditionalFormatting>
  <conditionalFormatting sqref="B33:B1048576 B1:B15 B25 B17 B19:B21 B27:B30">
    <cfRule type="duplicateValues" dxfId="1" priority="4"/>
  </conditionalFormatting>
  <conditionalFormatting sqref="C25:C26">
    <cfRule type="duplicateValues" dxfId="0" priority="1"/>
  </conditionalFormatting>
  <dataValidations count="2">
    <dataValidation errorStyle="information" allowBlank="1" showInputMessage="1" errorTitle="Service Discontinued" error="Service Discontinued" promptTitle="Service Discontinued" prompt="Service Discontinued" sqref="C14:F14" xr:uid="{616A7B69-36CC-47D4-B491-E1470443D688}"/>
    <dataValidation allowBlank="1" showInputMessage="1" showErrorMessage="1" promptTitle="Service Discontinued" prompt="Service Discontinued" sqref="B23:F23 B38:F38" xr:uid="{D0DA2F73-0FBD-402E-92F0-D2AFA345126C}"/>
  </dataValidations>
  <hyperlinks>
    <hyperlink ref="C4" location="Ahmedabad!A1" display="ICD Khodiyar" xr:uid="{00000000-0004-0000-0000-000000000000}"/>
    <hyperlink ref="C5" location="Ankleshwar!A1" display="ICD Ankleshwar" xr:uid="{00000000-0004-0000-0000-000001000000}"/>
    <hyperlink ref="C6" location="Aurangabad!A1" display="ICD Maliwada" xr:uid="{00000000-0004-0000-0000-000002000000}"/>
    <hyperlink ref="C7" location="Bangalore!A1" display="ICD Bangalore" xr:uid="{00000000-0004-0000-0000-000003000000}"/>
    <hyperlink ref="C9" location="'Baroda - Vadodara'!A1" display="ICD Dashrath" xr:uid="{00000000-0004-0000-0000-000004000000}"/>
    <hyperlink ref="C13" location="Dadri!A1" display="ICD Dadri" xr:uid="{00000000-0004-0000-0000-000006000000}"/>
    <hyperlink ref="C14" location="Durgapur!A1" display="ICD Durgapur" xr:uid="{00000000-0004-0000-0000-000007000000}"/>
    <hyperlink ref="C15" location="Faridabad!A1" display="ICD Faridabad" xr:uid="{00000000-0004-0000-0000-000008000000}"/>
    <hyperlink ref="C17" location="Gurgaon!A1" display="ICD Garhi Hasru" xr:uid="{00000000-0004-0000-0000-00000A000000}"/>
    <hyperlink ref="C18" location="Gurgaon!A1" display="ICD Patli" xr:uid="{00000000-0004-0000-0000-00000B000000}"/>
    <hyperlink ref="C19" location="Hyderabad!A1" display="ICD Sanathnagar" xr:uid="{00000000-0004-0000-0000-00000C000000}"/>
    <hyperlink ref="C20" location="Jaipur!A1" display="ICD Kanakpura" xr:uid="{00000000-0004-0000-0000-00000D000000}"/>
    <hyperlink ref="C21" location="Jodhpur!A1" display="ICD Bhagat Ki Kothi" xr:uid="{00000000-0004-0000-0000-00000E000000}"/>
    <hyperlink ref="C23" location="Kanpur!A1" display="ICD Kanpur" xr:uid="{00000000-0004-0000-0000-00000F000000}"/>
    <hyperlink ref="C27" location="Ludhiana!A1" display="ICD Ludhiana" xr:uid="{00000000-0004-0000-0000-000011000000}"/>
    <hyperlink ref="C28" location="Mandideep!A1" display="ICD Mandideep" xr:uid="{00000000-0004-0000-0000-000012000000}"/>
    <hyperlink ref="C30" location="Moradabad!A1" display="ICD Moradabad" xr:uid="{00000000-0004-0000-0000-000013000000}"/>
    <hyperlink ref="C31" location="Nagpur!A1" display="ICD Nagpur" xr:uid="{00000000-0004-0000-0000-000015000000}"/>
    <hyperlink ref="C33" location="'New Delhi'!A1" display="ICD Tughlakhabad" xr:uid="{00000000-0004-0000-0000-000016000000}"/>
    <hyperlink ref="C38" location="Pune!A1" display="ICD Talegaon" xr:uid="{00000000-0004-0000-0000-00001A000000}"/>
    <hyperlink ref="C40" location="Rewari!A1" display="ICD Rewari" xr:uid="{00000000-0004-0000-0000-00001C000000}"/>
    <hyperlink ref="C43" location="Sanand!A1" display="ICD Sanand" xr:uid="{00000000-0004-0000-0000-00001D000000}"/>
    <hyperlink ref="C46" location="Surat!A1" display="ICD Sachin" xr:uid="{00000000-0004-0000-0000-00001E000000}"/>
    <hyperlink ref="C22" location="Jodhpur!A1" display="ICD Pal (Thar)" xr:uid="{00000000-0004-0000-0000-00001F000000}"/>
    <hyperlink ref="C47" location="Tarapur!A1" display="ICD Tarapur" xr:uid="{00000000-0004-0000-0000-000021000000}"/>
    <hyperlink ref="C24" location="Panki!A1" display="ICD Panki" xr:uid="{00000000-0004-0000-0000-000022000000}"/>
    <hyperlink ref="C45" location="Sonipat!A1" display="ICD Sonipat" xr:uid="{00000000-0004-0000-0000-000023000000}"/>
    <hyperlink ref="C16" location="Piyala!A1" display="ICD Piyala" xr:uid="{00000000-0004-0000-0000-000025000000}"/>
    <hyperlink ref="C41" location="Sahnewal!A1" display="ICD Sahnewal" xr:uid="{00000000-0004-0000-0000-000026000000}"/>
    <hyperlink ref="C50" location="Tumb!A1" display="ICD Tumb" xr:uid="{00000000-0004-0000-0000-000027000000}"/>
    <hyperlink ref="C36" location="Jattipur!A1" display="ICD Jattipur Paninapt " xr:uid="{00000000-0004-0000-0000-00002A000000}"/>
    <hyperlink ref="C42" location="'Chawa Pail'!A1" display="ICD Chawa Pail" xr:uid="{00000000-0004-0000-0000-00002B000000}"/>
    <hyperlink ref="C12" location="Birgunj!A1" display="ICD Birgunj" xr:uid="{00000000-0004-0000-0000-00002C000000}"/>
    <hyperlink ref="C39" location="Khatuwas!A1" display="ICD Khatuwas" xr:uid="{4F371495-E4E7-4C5E-963B-666D714A23C5}"/>
    <hyperlink ref="C35" location="Palwal!A1" display="ICD Palwal" xr:uid="{F46894E6-5B4F-4776-B115-A8AED2946250}"/>
    <hyperlink ref="C49" location="Tihi!A1" display="ICD Tihi" xr:uid="{E8F5408A-84CA-458A-B5A4-0065417C62BE}"/>
    <hyperlink ref="C11" location="'ICP Biratnagar'!A1" display="ICP Biratnagar" xr:uid="{3D96B25C-2425-47B0-AA03-67C48921FF92}"/>
    <hyperlink ref="C10" location="'ICP Bhairawaha'!A1" display="ICP Bhairawaha" xr:uid="{D256C22F-DFDB-4DDA-A12B-7CA3E9136EFE}"/>
    <hyperlink ref="C25" location="'Kila Raipur'!A1" display="Kila Raipur" xr:uid="{745E886D-7B2B-497B-BC9B-287A0473951D}"/>
    <hyperlink ref="C3" location="Agra!A1" display="ICD Agra" xr:uid="{E084EE37-FAEE-4B6C-B8BB-A442FC3CC31B}"/>
    <hyperlink ref="C8" location="Barhi!A1" display="ICD Barhi" xr:uid="{16F74327-12B6-4E7C-A88C-02E6D10356F7}"/>
    <hyperlink ref="C44" location="'Siliguri '!A1" display="ICD Dabgram" xr:uid="{EAC5B05F-FCBD-4620-B0EB-14272A3D28B5}"/>
    <hyperlink ref="C32" location="Borkhedi!A1" display="ICD Borkhedi" xr:uid="{FC488AF0-D25C-4527-8C2D-0A8D8121685A}"/>
    <hyperlink ref="C26" location="'Kila Raipur'!A46" display="Kila Raipur (Adani)" xr:uid="{C5515115-1576-45D2-86B1-8F925D47C05E}"/>
    <hyperlink ref="C29" location="Modinagar!A1" display="ICD Modinagar" xr:uid="{DDE93864-D9C2-4133-B764-17BC4E682900}"/>
    <hyperlink ref="C34" location="Pali!A1" display="ICD Pali" xr:uid="{8EF3BEF3-8C10-44F7-9613-CDC8722808CF}"/>
    <hyperlink ref="C37" location="Powarkheda!A1" display="ICD Powarkheda" xr:uid="{FF093895-7A26-4A6D-903A-82046C88ED1B}"/>
    <hyperlink ref="C48" location="Thimmapur!A1" display="ICD Thimmapur" xr:uid="{20A2B0B1-283B-4BAC-BC80-049753E93A8A}"/>
    <hyperlink ref="C51" location="Viramgam!A1" display="ICD Viramgam" xr:uid="{1DDE8945-AA4D-471A-86C3-5DEEE7047910}"/>
  </hyperlinks>
  <pageMargins left="0.75" right="0.75" top="1" bottom="1" header="0.5" footer="0.5"/>
  <pageSetup paperSize="9" scale="61" orientation="portrait" r:id="rId1"/>
  <headerFooter alignWithMargins="0"/>
  <rowBreaks count="1" manualBreakCount="1">
    <brk id="52" min="1" max="5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8"/>
  <sheetViews>
    <sheetView view="pageBreakPreview" zoomScale="145" zoomScaleNormal="115" zoomScaleSheetLayoutView="14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5.42578125" bestFit="1" customWidth="1"/>
    <col min="4" max="6" width="15.7109375" style="42" customWidth="1"/>
    <col min="7" max="9" width="15.7109375" customWidth="1"/>
  </cols>
  <sheetData>
    <row r="1" spans="1:9" ht="21.75" thickBot="1" x14ac:dyDescent="0.25">
      <c r="A1" s="131" t="s">
        <v>99</v>
      </c>
      <c r="B1" s="132"/>
      <c r="C1" s="132"/>
      <c r="D1" s="132"/>
      <c r="E1" s="132"/>
      <c r="F1" s="132"/>
      <c r="G1" s="132"/>
      <c r="H1" s="132"/>
      <c r="I1" s="40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163"/>
      <c r="B3" s="136"/>
      <c r="C3" s="138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3" t="s">
        <v>24</v>
      </c>
      <c r="B4" s="150" t="s">
        <v>25</v>
      </c>
      <c r="C4" s="5" t="s">
        <v>40</v>
      </c>
      <c r="D4" s="44">
        <v>65340</v>
      </c>
      <c r="E4" s="156"/>
      <c r="F4" s="157"/>
      <c r="G4" s="34">
        <f>+D4+(D4*0.4)</f>
        <v>91476</v>
      </c>
      <c r="H4" s="156"/>
      <c r="I4" s="157"/>
    </row>
    <row r="5" spans="1:9" x14ac:dyDescent="0.2">
      <c r="A5" s="103"/>
      <c r="B5" s="151"/>
      <c r="C5" s="5" t="s">
        <v>41</v>
      </c>
      <c r="D5" s="44">
        <v>75350</v>
      </c>
      <c r="E5" s="153"/>
      <c r="F5" s="158"/>
      <c r="G5" s="34">
        <f>+D5+(D5*0.4)</f>
        <v>105490</v>
      </c>
      <c r="H5" s="153"/>
      <c r="I5" s="158"/>
    </row>
    <row r="6" spans="1:9" x14ac:dyDescent="0.2">
      <c r="A6" s="103"/>
      <c r="B6" s="151"/>
      <c r="C6" s="5" t="s">
        <v>42</v>
      </c>
      <c r="D6" s="44">
        <v>88990</v>
      </c>
      <c r="E6" s="153"/>
      <c r="F6" s="158"/>
      <c r="G6" s="34">
        <f>+D6+(D6*0.4)</f>
        <v>124586</v>
      </c>
      <c r="H6" s="153"/>
      <c r="I6" s="158"/>
    </row>
    <row r="7" spans="1:9" x14ac:dyDescent="0.2">
      <c r="A7" s="103"/>
      <c r="B7" s="151"/>
      <c r="C7" s="5" t="s">
        <v>48</v>
      </c>
      <c r="D7" s="44">
        <v>97350</v>
      </c>
      <c r="E7" s="153"/>
      <c r="F7" s="158"/>
      <c r="G7" s="34">
        <f>+D7+(D7*0.4)</f>
        <v>136290</v>
      </c>
      <c r="H7" s="153"/>
      <c r="I7" s="158"/>
    </row>
    <row r="8" spans="1:9" x14ac:dyDescent="0.2">
      <c r="A8" s="103"/>
      <c r="B8" s="151"/>
      <c r="C8" s="5" t="s">
        <v>49</v>
      </c>
      <c r="D8" s="44">
        <v>115500</v>
      </c>
      <c r="E8" s="159"/>
      <c r="F8" s="160"/>
      <c r="G8" s="34">
        <f>+D8+(D8*0.4)</f>
        <v>161700</v>
      </c>
      <c r="H8" s="159"/>
      <c r="I8" s="160"/>
    </row>
    <row r="9" spans="1:9" x14ac:dyDescent="0.2">
      <c r="A9" s="103"/>
      <c r="B9" s="151"/>
      <c r="C9" s="5" t="s">
        <v>43</v>
      </c>
      <c r="D9" s="156"/>
      <c r="E9" s="44">
        <v>128040</v>
      </c>
      <c r="F9" s="44">
        <v>109560</v>
      </c>
      <c r="G9" s="189"/>
      <c r="H9" s="34">
        <f t="shared" ref="H9:I11" si="0">+E9+(E9*0.4)</f>
        <v>179256</v>
      </c>
      <c r="I9" s="34">
        <f t="shared" si="0"/>
        <v>153384</v>
      </c>
    </row>
    <row r="10" spans="1:9" x14ac:dyDescent="0.2">
      <c r="A10" s="103"/>
      <c r="B10" s="151"/>
      <c r="C10" s="5" t="s">
        <v>47</v>
      </c>
      <c r="D10" s="153"/>
      <c r="E10" s="44">
        <v>145970</v>
      </c>
      <c r="F10" s="44">
        <v>124300</v>
      </c>
      <c r="G10" s="190"/>
      <c r="H10" s="34">
        <f t="shared" si="0"/>
        <v>204358</v>
      </c>
      <c r="I10" s="34">
        <f t="shared" si="0"/>
        <v>174020</v>
      </c>
    </row>
    <row r="11" spans="1:9" x14ac:dyDescent="0.2">
      <c r="A11" s="103"/>
      <c r="B11" s="170"/>
      <c r="C11" s="5" t="s">
        <v>50</v>
      </c>
      <c r="D11" s="159"/>
      <c r="E11" s="44">
        <f>E10+2000</f>
        <v>147970</v>
      </c>
      <c r="F11" s="44">
        <f>F10+2000</f>
        <v>126300</v>
      </c>
      <c r="G11" s="191"/>
      <c r="H11" s="34">
        <f t="shared" si="0"/>
        <v>207158</v>
      </c>
      <c r="I11" s="34">
        <f t="shared" si="0"/>
        <v>176820</v>
      </c>
    </row>
    <row r="12" spans="1:9" x14ac:dyDescent="0.2">
      <c r="A12" s="103" t="s">
        <v>27</v>
      </c>
      <c r="B12" s="150" t="s">
        <v>25</v>
      </c>
      <c r="C12" s="5" t="s">
        <v>40</v>
      </c>
      <c r="D12" s="44">
        <v>53790</v>
      </c>
      <c r="E12" s="156"/>
      <c r="F12" s="157"/>
      <c r="G12" s="34">
        <f>+D12+(D12*0.4)</f>
        <v>75306</v>
      </c>
      <c r="H12" s="156"/>
      <c r="I12" s="157"/>
    </row>
    <row r="13" spans="1:9" x14ac:dyDescent="0.2">
      <c r="A13" s="103"/>
      <c r="B13" s="151"/>
      <c r="C13" s="5" t="s">
        <v>41</v>
      </c>
      <c r="D13" s="44">
        <v>62150</v>
      </c>
      <c r="E13" s="153"/>
      <c r="F13" s="158"/>
      <c r="G13" s="34">
        <f>+D13+(D13*0.4)</f>
        <v>87010</v>
      </c>
      <c r="H13" s="153"/>
      <c r="I13" s="158"/>
    </row>
    <row r="14" spans="1:9" x14ac:dyDescent="0.2">
      <c r="A14" s="103"/>
      <c r="B14" s="151"/>
      <c r="C14" s="5" t="s">
        <v>42</v>
      </c>
      <c r="D14" s="44">
        <v>75570</v>
      </c>
      <c r="E14" s="153"/>
      <c r="F14" s="158"/>
      <c r="G14" s="34">
        <f>+D14+(D14*0.4)</f>
        <v>105798</v>
      </c>
      <c r="H14" s="153"/>
      <c r="I14" s="158"/>
    </row>
    <row r="15" spans="1:9" x14ac:dyDescent="0.2">
      <c r="A15" s="103"/>
      <c r="B15" s="151"/>
      <c r="C15" s="5" t="s">
        <v>48</v>
      </c>
      <c r="D15" s="44">
        <v>81950</v>
      </c>
      <c r="E15" s="153"/>
      <c r="F15" s="158"/>
      <c r="G15" s="34">
        <f>+D15+(D15*0.4)</f>
        <v>114730</v>
      </c>
      <c r="H15" s="153"/>
      <c r="I15" s="158"/>
    </row>
    <row r="16" spans="1:9" x14ac:dyDescent="0.2">
      <c r="A16" s="103"/>
      <c r="B16" s="151"/>
      <c r="C16" s="5" t="s">
        <v>49</v>
      </c>
      <c r="D16" s="44">
        <v>92950</v>
      </c>
      <c r="E16" s="159"/>
      <c r="F16" s="160"/>
      <c r="G16" s="34">
        <f>+D16+(D16*0.4)</f>
        <v>130130</v>
      </c>
      <c r="H16" s="159"/>
      <c r="I16" s="160"/>
    </row>
    <row r="17" spans="1:9" x14ac:dyDescent="0.2">
      <c r="A17" s="103"/>
      <c r="B17" s="151"/>
      <c r="C17" s="5" t="s">
        <v>43</v>
      </c>
      <c r="D17" s="156"/>
      <c r="E17" s="44">
        <v>125840</v>
      </c>
      <c r="F17" s="44">
        <v>96250</v>
      </c>
      <c r="G17" s="189"/>
      <c r="H17" s="34">
        <f t="shared" ref="H17:I19" si="1">+E17+(E17*0.4)</f>
        <v>176176</v>
      </c>
      <c r="I17" s="34">
        <f t="shared" si="1"/>
        <v>134750</v>
      </c>
    </row>
    <row r="18" spans="1:9" x14ac:dyDescent="0.2">
      <c r="A18" s="103"/>
      <c r="B18" s="151"/>
      <c r="C18" s="5" t="s">
        <v>47</v>
      </c>
      <c r="D18" s="153"/>
      <c r="E18" s="44">
        <v>136180</v>
      </c>
      <c r="F18" s="44">
        <v>105050</v>
      </c>
      <c r="G18" s="190"/>
      <c r="H18" s="34">
        <f t="shared" si="1"/>
        <v>190652</v>
      </c>
      <c r="I18" s="34">
        <f t="shared" si="1"/>
        <v>147070</v>
      </c>
    </row>
    <row r="19" spans="1:9" x14ac:dyDescent="0.2">
      <c r="A19" s="103"/>
      <c r="B19" s="170"/>
      <c r="C19" s="5" t="s">
        <v>50</v>
      </c>
      <c r="D19" s="159"/>
      <c r="E19" s="44">
        <f>E18+2000</f>
        <v>138180</v>
      </c>
      <c r="F19" s="44">
        <f>F18+2000</f>
        <v>107050</v>
      </c>
      <c r="G19" s="191"/>
      <c r="H19" s="34">
        <f t="shared" si="1"/>
        <v>193452</v>
      </c>
      <c r="I19" s="34">
        <f t="shared" si="1"/>
        <v>149870</v>
      </c>
    </row>
    <row r="20" spans="1:9" x14ac:dyDescent="0.2">
      <c r="A20" s="147" t="s">
        <v>38</v>
      </c>
      <c r="B20" s="150" t="s">
        <v>25</v>
      </c>
      <c r="C20" s="5" t="s">
        <v>40</v>
      </c>
      <c r="D20" s="41">
        <v>54450</v>
      </c>
      <c r="E20" s="156"/>
      <c r="F20" s="157"/>
      <c r="G20" s="34">
        <f>+D20+(D20*0.4)</f>
        <v>76230</v>
      </c>
      <c r="H20" s="156"/>
      <c r="I20" s="157"/>
    </row>
    <row r="21" spans="1:9" x14ac:dyDescent="0.2">
      <c r="A21" s="197"/>
      <c r="B21" s="151"/>
      <c r="C21" s="5" t="s">
        <v>41</v>
      </c>
      <c r="D21" s="41">
        <v>64350</v>
      </c>
      <c r="E21" s="153"/>
      <c r="F21" s="158"/>
      <c r="G21" s="34">
        <f>+D21+(D21*0.4)</f>
        <v>90090</v>
      </c>
      <c r="H21" s="153"/>
      <c r="I21" s="158"/>
    </row>
    <row r="22" spans="1:9" x14ac:dyDescent="0.2">
      <c r="A22" s="197"/>
      <c r="B22" s="151"/>
      <c r="C22" s="5" t="s">
        <v>42</v>
      </c>
      <c r="D22" s="41">
        <v>75735</v>
      </c>
      <c r="E22" s="153"/>
      <c r="F22" s="158"/>
      <c r="G22" s="34">
        <f>+D22+(D22*0.4)</f>
        <v>106029</v>
      </c>
      <c r="H22" s="153"/>
      <c r="I22" s="158"/>
    </row>
    <row r="23" spans="1:9" x14ac:dyDescent="0.2">
      <c r="A23" s="197"/>
      <c r="B23" s="151"/>
      <c r="C23" s="5" t="s">
        <v>48</v>
      </c>
      <c r="D23" s="41">
        <v>81345</v>
      </c>
      <c r="E23" s="153"/>
      <c r="F23" s="158"/>
      <c r="G23" s="34">
        <f>+D23+(D23*0.4)</f>
        <v>113883</v>
      </c>
      <c r="H23" s="153"/>
      <c r="I23" s="158"/>
    </row>
    <row r="24" spans="1:9" x14ac:dyDescent="0.2">
      <c r="A24" s="197"/>
      <c r="B24" s="151"/>
      <c r="C24" s="5" t="s">
        <v>49</v>
      </c>
      <c r="D24" s="41">
        <v>90200</v>
      </c>
      <c r="E24" s="159"/>
      <c r="F24" s="160"/>
      <c r="G24" s="34">
        <f>+D24+(D24*0.4)</f>
        <v>126280</v>
      </c>
      <c r="H24" s="159"/>
      <c r="I24" s="160"/>
    </row>
    <row r="25" spans="1:9" x14ac:dyDescent="0.2">
      <c r="A25" s="197"/>
      <c r="B25" s="151"/>
      <c r="C25" s="5" t="s">
        <v>43</v>
      </c>
      <c r="D25" s="156"/>
      <c r="E25" s="41">
        <v>113850</v>
      </c>
      <c r="F25" s="44">
        <v>90695</v>
      </c>
      <c r="G25" s="189"/>
      <c r="H25" s="34">
        <f t="shared" ref="H25:I27" si="2">+E25+(E25*0.4)</f>
        <v>159390</v>
      </c>
      <c r="I25" s="34">
        <f t="shared" si="2"/>
        <v>126973</v>
      </c>
    </row>
    <row r="26" spans="1:9" x14ac:dyDescent="0.2">
      <c r="A26" s="197"/>
      <c r="B26" s="151"/>
      <c r="C26" s="5" t="s">
        <v>47</v>
      </c>
      <c r="D26" s="153"/>
      <c r="E26" s="41">
        <v>123750</v>
      </c>
      <c r="F26" s="44">
        <v>100650</v>
      </c>
      <c r="G26" s="190"/>
      <c r="H26" s="34">
        <f t="shared" si="2"/>
        <v>173250</v>
      </c>
      <c r="I26" s="34">
        <f t="shared" si="2"/>
        <v>140910</v>
      </c>
    </row>
    <row r="27" spans="1:9" ht="13.5" thickBot="1" x14ac:dyDescent="0.25">
      <c r="A27" s="198"/>
      <c r="B27" s="152"/>
      <c r="C27" s="6" t="s">
        <v>50</v>
      </c>
      <c r="D27" s="154"/>
      <c r="E27" s="41">
        <f>E26+2000</f>
        <v>125750</v>
      </c>
      <c r="F27" s="41">
        <f>F26+2000</f>
        <v>102650</v>
      </c>
      <c r="G27" s="196"/>
      <c r="H27" s="35">
        <f t="shared" si="2"/>
        <v>176050</v>
      </c>
      <c r="I27" s="35">
        <f t="shared" si="2"/>
        <v>143710</v>
      </c>
    </row>
    <row r="28" spans="1:9" ht="13.5" thickBot="1" x14ac:dyDescent="0.25">
      <c r="A28" s="174"/>
      <c r="B28" s="175"/>
      <c r="C28" s="175"/>
      <c r="D28" s="175"/>
      <c r="E28" s="175"/>
      <c r="F28" s="175"/>
      <c r="G28" s="175"/>
      <c r="H28" s="175"/>
      <c r="I28" s="175"/>
    </row>
    <row r="29" spans="1:9" ht="21.75" thickBot="1" x14ac:dyDescent="0.25">
      <c r="A29" s="131" t="s">
        <v>100</v>
      </c>
      <c r="B29" s="132"/>
      <c r="C29" s="132"/>
      <c r="D29" s="132"/>
      <c r="E29" s="132"/>
      <c r="F29" s="132"/>
      <c r="G29" s="132"/>
      <c r="H29" s="132"/>
      <c r="I29" s="132"/>
    </row>
    <row r="30" spans="1:9" x14ac:dyDescent="0.2">
      <c r="A30" s="133" t="s">
        <v>18</v>
      </c>
      <c r="B30" s="135" t="s">
        <v>19</v>
      </c>
      <c r="C30" s="135" t="s">
        <v>20</v>
      </c>
      <c r="D30" s="139" t="s">
        <v>33</v>
      </c>
      <c r="E30" s="140"/>
      <c r="F30" s="140"/>
      <c r="G30" s="139" t="s">
        <v>30</v>
      </c>
      <c r="H30" s="140"/>
      <c r="I30" s="140"/>
    </row>
    <row r="31" spans="1:9" x14ac:dyDescent="0.2">
      <c r="A31" s="199"/>
      <c r="B31" s="136"/>
      <c r="C31" s="192"/>
      <c r="D31" s="36" t="s">
        <v>21</v>
      </c>
      <c r="E31" s="36" t="s">
        <v>22</v>
      </c>
      <c r="F31" s="36" t="s">
        <v>23</v>
      </c>
      <c r="G31" s="29" t="s">
        <v>21</v>
      </c>
      <c r="H31" s="36" t="s">
        <v>22</v>
      </c>
      <c r="I31" s="36" t="s">
        <v>23</v>
      </c>
    </row>
    <row r="32" spans="1:9" ht="15" x14ac:dyDescent="0.2">
      <c r="A32" s="12" t="s">
        <v>24</v>
      </c>
      <c r="B32" s="193" t="s">
        <v>131</v>
      </c>
      <c r="C32" s="193"/>
      <c r="D32" s="194"/>
      <c r="E32" s="195"/>
      <c r="F32" s="195"/>
      <c r="G32" s="195"/>
      <c r="H32" s="195"/>
      <c r="I32" s="195"/>
    </row>
    <row r="33" spans="1:9" x14ac:dyDescent="0.2">
      <c r="A33" s="103" t="s">
        <v>27</v>
      </c>
      <c r="B33" s="150" t="s">
        <v>25</v>
      </c>
      <c r="C33" s="5" t="s">
        <v>40</v>
      </c>
      <c r="D33" s="44">
        <v>53790</v>
      </c>
      <c r="E33" s="156"/>
      <c r="F33" s="157"/>
      <c r="G33" s="31">
        <f>+D33+(D33*0.4)</f>
        <v>75306</v>
      </c>
      <c r="H33" s="141"/>
      <c r="I33" s="142"/>
    </row>
    <row r="34" spans="1:9" x14ac:dyDescent="0.2">
      <c r="A34" s="103"/>
      <c r="B34" s="151"/>
      <c r="C34" s="5" t="s">
        <v>41</v>
      </c>
      <c r="D34" s="44">
        <v>62150</v>
      </c>
      <c r="E34" s="153"/>
      <c r="F34" s="158"/>
      <c r="G34" s="31">
        <f>+D34+(D34*0.4)</f>
        <v>87010</v>
      </c>
      <c r="H34" s="143"/>
      <c r="I34" s="144"/>
    </row>
    <row r="35" spans="1:9" x14ac:dyDescent="0.2">
      <c r="A35" s="103"/>
      <c r="B35" s="151"/>
      <c r="C35" s="5" t="s">
        <v>42</v>
      </c>
      <c r="D35" s="44">
        <v>75570</v>
      </c>
      <c r="E35" s="153"/>
      <c r="F35" s="158"/>
      <c r="G35" s="31">
        <f>+D35+(D35*0.4)</f>
        <v>105798</v>
      </c>
      <c r="H35" s="143"/>
      <c r="I35" s="144"/>
    </row>
    <row r="36" spans="1:9" x14ac:dyDescent="0.2">
      <c r="A36" s="103"/>
      <c r="B36" s="151"/>
      <c r="C36" s="5" t="s">
        <v>52</v>
      </c>
      <c r="D36" s="44">
        <v>81950</v>
      </c>
      <c r="E36" s="153"/>
      <c r="F36" s="158"/>
      <c r="G36" s="31">
        <f>+D36+(D36*0.4)</f>
        <v>114730</v>
      </c>
      <c r="H36" s="143"/>
      <c r="I36" s="144"/>
    </row>
    <row r="37" spans="1:9" x14ac:dyDescent="0.2">
      <c r="A37" s="103"/>
      <c r="B37" s="151"/>
      <c r="C37" s="5" t="s">
        <v>53</v>
      </c>
      <c r="D37" s="44">
        <v>92950</v>
      </c>
      <c r="E37" s="159"/>
      <c r="F37" s="160"/>
      <c r="G37" s="31">
        <f>+D37+(D37*0.4)</f>
        <v>130130</v>
      </c>
      <c r="H37" s="145"/>
      <c r="I37" s="146"/>
    </row>
    <row r="38" spans="1:9" x14ac:dyDescent="0.2">
      <c r="A38" s="103"/>
      <c r="B38" s="151"/>
      <c r="C38" s="5" t="s">
        <v>43</v>
      </c>
      <c r="D38" s="156"/>
      <c r="E38" s="44">
        <v>125840</v>
      </c>
      <c r="F38" s="44">
        <v>96250</v>
      </c>
      <c r="G38" s="141"/>
      <c r="H38" s="27">
        <f>+E38+(E38*0.4)</f>
        <v>176176</v>
      </c>
      <c r="I38" s="27">
        <f t="shared" ref="I38:I40" si="3">+F38+(F38*0.4)</f>
        <v>134750</v>
      </c>
    </row>
    <row r="39" spans="1:9" x14ac:dyDescent="0.2">
      <c r="A39" s="103"/>
      <c r="B39" s="151"/>
      <c r="C39" s="5" t="s">
        <v>51</v>
      </c>
      <c r="D39" s="153"/>
      <c r="E39" s="44">
        <v>136180</v>
      </c>
      <c r="F39" s="44">
        <v>105050</v>
      </c>
      <c r="G39" s="143"/>
      <c r="H39" s="27">
        <f>+E39+(E39*0.4)</f>
        <v>190652</v>
      </c>
      <c r="I39" s="27">
        <f t="shared" si="3"/>
        <v>147070</v>
      </c>
    </row>
    <row r="40" spans="1:9" x14ac:dyDescent="0.2">
      <c r="A40" s="103"/>
      <c r="B40" s="170"/>
      <c r="C40" s="5" t="s">
        <v>54</v>
      </c>
      <c r="D40" s="159"/>
      <c r="E40" s="44">
        <f>E39+2000</f>
        <v>138180</v>
      </c>
      <c r="F40" s="44">
        <f>F39+2000</f>
        <v>107050</v>
      </c>
      <c r="G40" s="145"/>
      <c r="H40" s="27">
        <f>+E40+(E40*0.4)</f>
        <v>193452</v>
      </c>
      <c r="I40" s="27">
        <f t="shared" si="3"/>
        <v>149870</v>
      </c>
    </row>
    <row r="41" spans="1:9" x14ac:dyDescent="0.2">
      <c r="A41" s="147" t="s">
        <v>37</v>
      </c>
      <c r="B41" s="150" t="s">
        <v>25</v>
      </c>
      <c r="C41" s="5" t="s">
        <v>40</v>
      </c>
      <c r="D41" s="44">
        <v>54450</v>
      </c>
      <c r="E41" s="156"/>
      <c r="F41" s="157"/>
      <c r="G41" s="31">
        <f>+D41+(D41*0.4)</f>
        <v>76230</v>
      </c>
      <c r="H41" s="141"/>
      <c r="I41" s="142"/>
    </row>
    <row r="42" spans="1:9" x14ac:dyDescent="0.2">
      <c r="A42" s="148"/>
      <c r="B42" s="151"/>
      <c r="C42" s="5" t="s">
        <v>41</v>
      </c>
      <c r="D42" s="44">
        <v>64350</v>
      </c>
      <c r="E42" s="153"/>
      <c r="F42" s="158"/>
      <c r="G42" s="31">
        <f>+D42+(D42*0.4)</f>
        <v>90090</v>
      </c>
      <c r="H42" s="143"/>
      <c r="I42" s="144"/>
    </row>
    <row r="43" spans="1:9" x14ac:dyDescent="0.2">
      <c r="A43" s="148"/>
      <c r="B43" s="151"/>
      <c r="C43" s="5" t="s">
        <v>42</v>
      </c>
      <c r="D43" s="44">
        <v>75735</v>
      </c>
      <c r="E43" s="153"/>
      <c r="F43" s="158"/>
      <c r="G43" s="31">
        <f>+D43+(D43*0.4)</f>
        <v>106029</v>
      </c>
      <c r="H43" s="143"/>
      <c r="I43" s="144"/>
    </row>
    <row r="44" spans="1:9" x14ac:dyDescent="0.2">
      <c r="A44" s="148"/>
      <c r="B44" s="151"/>
      <c r="C44" s="5" t="s">
        <v>52</v>
      </c>
      <c r="D44" s="44">
        <v>81345</v>
      </c>
      <c r="E44" s="153"/>
      <c r="F44" s="158"/>
      <c r="G44" s="31">
        <f>+D44+(D44*0.4)</f>
        <v>113883</v>
      </c>
      <c r="H44" s="143"/>
      <c r="I44" s="144"/>
    </row>
    <row r="45" spans="1:9" x14ac:dyDescent="0.2">
      <c r="A45" s="148"/>
      <c r="B45" s="151"/>
      <c r="C45" s="5" t="s">
        <v>53</v>
      </c>
      <c r="D45" s="44">
        <v>90200</v>
      </c>
      <c r="E45" s="159"/>
      <c r="F45" s="160"/>
      <c r="G45" s="31">
        <f>+D45+(D45*0.4)</f>
        <v>126280</v>
      </c>
      <c r="H45" s="145"/>
      <c r="I45" s="146"/>
    </row>
    <row r="46" spans="1:9" x14ac:dyDescent="0.2">
      <c r="A46" s="148"/>
      <c r="B46" s="151"/>
      <c r="C46" s="5" t="s">
        <v>43</v>
      </c>
      <c r="D46" s="156"/>
      <c r="E46" s="44">
        <v>113850</v>
      </c>
      <c r="F46" s="44">
        <v>90695</v>
      </c>
      <c r="G46" s="141"/>
      <c r="H46" s="27">
        <f t="shared" ref="H46:I48" si="4">+E46+(E46*0.4)</f>
        <v>159390</v>
      </c>
      <c r="I46" s="27">
        <f t="shared" si="4"/>
        <v>126973</v>
      </c>
    </row>
    <row r="47" spans="1:9" x14ac:dyDescent="0.2">
      <c r="A47" s="148"/>
      <c r="B47" s="151"/>
      <c r="C47" s="5" t="s">
        <v>51</v>
      </c>
      <c r="D47" s="153"/>
      <c r="E47" s="44">
        <v>123750</v>
      </c>
      <c r="F47" s="44">
        <v>100650</v>
      </c>
      <c r="G47" s="143"/>
      <c r="H47" s="27">
        <f t="shared" si="4"/>
        <v>173250</v>
      </c>
      <c r="I47" s="27">
        <f t="shared" si="4"/>
        <v>140910</v>
      </c>
    </row>
    <row r="48" spans="1:9" ht="13.5" thickBot="1" x14ac:dyDescent="0.25">
      <c r="A48" s="149"/>
      <c r="B48" s="152"/>
      <c r="C48" s="6" t="s">
        <v>54</v>
      </c>
      <c r="D48" s="154"/>
      <c r="E48" s="44">
        <f>E47+2000</f>
        <v>125750</v>
      </c>
      <c r="F48" s="44">
        <f>F47+2000</f>
        <v>102650</v>
      </c>
      <c r="G48" s="155"/>
      <c r="H48" s="33">
        <f t="shared" si="4"/>
        <v>176050</v>
      </c>
      <c r="I48" s="33">
        <f t="shared" si="4"/>
        <v>143710</v>
      </c>
    </row>
  </sheetData>
  <sheetProtection algorithmName="SHA-512" hashValue="jkfXMhufYPgFSCvPBnk0ok5tSCsFWyncSReb/FPfXMczSdFT9yHwIdTGLuXnGAOe7PNpTPWB88H2rzFUHzNQiA==" saltValue="4xUn+mo/OkXXlxUxBLMpdw==" spinCount="100000" sheet="1" objects="1" scenarios="1"/>
  <mergeCells count="45">
    <mergeCell ref="G46:G48"/>
    <mergeCell ref="H41:I45"/>
    <mergeCell ref="G38:G40"/>
    <mergeCell ref="H33:I37"/>
    <mergeCell ref="A29:I29"/>
    <mergeCell ref="A33:A40"/>
    <mergeCell ref="G30:I30"/>
    <mergeCell ref="A41:A48"/>
    <mergeCell ref="B41:B48"/>
    <mergeCell ref="E33:F37"/>
    <mergeCell ref="D46:D48"/>
    <mergeCell ref="E41:F45"/>
    <mergeCell ref="D38:D40"/>
    <mergeCell ref="B33:B40"/>
    <mergeCell ref="A30:A31"/>
    <mergeCell ref="B30:B31"/>
    <mergeCell ref="C30:C31"/>
    <mergeCell ref="D30:F30"/>
    <mergeCell ref="B32:C32"/>
    <mergeCell ref="D32:I32"/>
    <mergeCell ref="H12:I16"/>
    <mergeCell ref="G17:G19"/>
    <mergeCell ref="H20:I24"/>
    <mergeCell ref="G25:G27"/>
    <mergeCell ref="A28:I28"/>
    <mergeCell ref="A20:A27"/>
    <mergeCell ref="E12:F16"/>
    <mergeCell ref="B20:B27"/>
    <mergeCell ref="D17:D19"/>
    <mergeCell ref="B12:B19"/>
    <mergeCell ref="E20:F24"/>
    <mergeCell ref="D25:D27"/>
    <mergeCell ref="A12:A19"/>
    <mergeCell ref="A1:H1"/>
    <mergeCell ref="E4:F8"/>
    <mergeCell ref="A4:A11"/>
    <mergeCell ref="B4:B11"/>
    <mergeCell ref="A2:A3"/>
    <mergeCell ref="B2:B3"/>
    <mergeCell ref="C2:C3"/>
    <mergeCell ref="D2:F2"/>
    <mergeCell ref="D9:D11"/>
    <mergeCell ref="G2:I2"/>
    <mergeCell ref="H4:I8"/>
    <mergeCell ref="G9:G11"/>
  </mergeCells>
  <hyperlinks>
    <hyperlink ref="A4" r:id="rId1" display="http://www.oocl.com/india/eng/localinformation/localsurcharges/default.htm" xr:uid="{00000000-0004-0000-0B00-000000000000}"/>
    <hyperlink ref="A12" r:id="rId2" display="http://www.oocl.com/india/eng/localinformation/localsurcharges/Local+Surcharge+for+Mundra.htm" xr:uid="{00000000-0004-0000-0B00-000001000000}"/>
    <hyperlink ref="A33" r:id="rId3" display="http://www.oocl.com/india/eng/localinformation/localsurcharges/Local+Surcharge+for+Mundra.htm" xr:uid="{00000000-0004-0000-0B00-000002000000}"/>
    <hyperlink ref="I1" location="'IHL CITY-ICD LIST'!A1" display="HOME" xr:uid="{5EB830B9-479E-4813-BA53-EB6CC3955F76}"/>
  </hyperlinks>
  <pageMargins left="0.7" right="0.7" top="0.75" bottom="0.75" header="0.3" footer="0.3"/>
  <pageSetup paperSize="9" scale="63" orientation="portrait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view="pageBreakPreview" zoomScale="175" zoomScaleNormal="130" zoomScaleSheetLayoutView="175" workbookViewId="0">
      <selection activeCell="I1" sqref="I1"/>
    </sheetView>
  </sheetViews>
  <sheetFormatPr defaultRowHeight="12.75" x14ac:dyDescent="0.2"/>
  <cols>
    <col min="1" max="1" width="10.85546875" bestFit="1" customWidth="1"/>
    <col min="2" max="2" width="5" bestFit="1" customWidth="1"/>
    <col min="3" max="3" width="19" bestFit="1" customWidth="1"/>
    <col min="4" max="9" width="15.7109375" style="81" customWidth="1"/>
  </cols>
  <sheetData>
    <row r="1" spans="1:9" ht="21.75" thickBot="1" x14ac:dyDescent="0.25">
      <c r="A1" s="82" t="s">
        <v>98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206"/>
      <c r="B3" s="136"/>
      <c r="C3" s="171"/>
      <c r="D3" s="49" t="s">
        <v>21</v>
      </c>
      <c r="E3" s="49" t="s">
        <v>22</v>
      </c>
      <c r="F3" s="49" t="s">
        <v>23</v>
      </c>
      <c r="G3" s="46" t="s">
        <v>21</v>
      </c>
      <c r="H3" s="49" t="s">
        <v>22</v>
      </c>
      <c r="I3" s="49" t="s">
        <v>23</v>
      </c>
    </row>
    <row r="4" spans="1:9" x14ac:dyDescent="0.2">
      <c r="A4" s="14" t="s">
        <v>29</v>
      </c>
      <c r="B4" s="204" t="s">
        <v>131</v>
      </c>
      <c r="C4" s="205"/>
      <c r="D4" s="7"/>
      <c r="E4" s="7"/>
      <c r="F4" s="7"/>
      <c r="G4" s="79"/>
      <c r="H4" s="77"/>
      <c r="I4" s="77"/>
    </row>
    <row r="5" spans="1:9" x14ac:dyDescent="0.2">
      <c r="A5" s="105" t="s">
        <v>24</v>
      </c>
      <c r="B5" s="201" t="s">
        <v>25</v>
      </c>
      <c r="C5" s="5" t="s">
        <v>40</v>
      </c>
      <c r="D5" s="44">
        <v>44500</v>
      </c>
      <c r="E5" s="64"/>
      <c r="F5" s="65"/>
      <c r="G5" s="31">
        <f t="shared" ref="G5:G9" si="0">+D5+(D5*0.4)</f>
        <v>62300</v>
      </c>
      <c r="H5" s="70"/>
      <c r="I5" s="71"/>
    </row>
    <row r="6" spans="1:9" x14ac:dyDescent="0.2">
      <c r="A6" s="105"/>
      <c r="B6" s="202"/>
      <c r="C6" s="5" t="s">
        <v>41</v>
      </c>
      <c r="D6" s="44">
        <v>49200</v>
      </c>
      <c r="E6" s="66"/>
      <c r="F6" s="67"/>
      <c r="G6" s="31">
        <f t="shared" si="0"/>
        <v>68880</v>
      </c>
      <c r="H6" s="72"/>
      <c r="I6" s="73"/>
    </row>
    <row r="7" spans="1:9" x14ac:dyDescent="0.2">
      <c r="A7" s="105"/>
      <c r="B7" s="202"/>
      <c r="C7" s="5" t="s">
        <v>42</v>
      </c>
      <c r="D7" s="44">
        <v>53900</v>
      </c>
      <c r="E7" s="66"/>
      <c r="F7" s="67"/>
      <c r="G7" s="31">
        <f t="shared" si="0"/>
        <v>75460</v>
      </c>
      <c r="H7" s="72"/>
      <c r="I7" s="73"/>
    </row>
    <row r="8" spans="1:9" x14ac:dyDescent="0.2">
      <c r="A8" s="105"/>
      <c r="B8" s="202"/>
      <c r="C8" s="5" t="s">
        <v>52</v>
      </c>
      <c r="D8" s="44">
        <v>58500</v>
      </c>
      <c r="E8" s="66"/>
      <c r="F8" s="67"/>
      <c r="G8" s="31">
        <f t="shared" si="0"/>
        <v>81900</v>
      </c>
      <c r="H8" s="72"/>
      <c r="I8" s="73"/>
    </row>
    <row r="9" spans="1:9" x14ac:dyDescent="0.2">
      <c r="A9" s="105"/>
      <c r="B9" s="202"/>
      <c r="C9" s="5" t="s">
        <v>53</v>
      </c>
      <c r="D9" s="44">
        <v>62900</v>
      </c>
      <c r="E9" s="68"/>
      <c r="F9" s="69"/>
      <c r="G9" s="31">
        <f t="shared" si="0"/>
        <v>88060</v>
      </c>
      <c r="H9" s="74"/>
      <c r="I9" s="75"/>
    </row>
    <row r="10" spans="1:9" x14ac:dyDescent="0.2">
      <c r="A10" s="105"/>
      <c r="B10" s="202"/>
      <c r="C10" s="5" t="s">
        <v>43</v>
      </c>
      <c r="D10" s="64"/>
      <c r="E10" s="44">
        <v>74100</v>
      </c>
      <c r="F10" s="44">
        <v>58600</v>
      </c>
      <c r="G10" s="70"/>
      <c r="H10" s="27">
        <f t="shared" ref="H10:I12" si="1">+E10+(E10*0.4)</f>
        <v>103740</v>
      </c>
      <c r="I10" s="27">
        <f t="shared" si="1"/>
        <v>82040</v>
      </c>
    </row>
    <row r="11" spans="1:9" x14ac:dyDescent="0.2">
      <c r="A11" s="105"/>
      <c r="B11" s="202"/>
      <c r="C11" s="5" t="s">
        <v>51</v>
      </c>
      <c r="D11" s="66"/>
      <c r="E11" s="44">
        <v>80200</v>
      </c>
      <c r="F11" s="44">
        <v>65600</v>
      </c>
      <c r="G11" s="72"/>
      <c r="H11" s="27">
        <f t="shared" si="1"/>
        <v>112280</v>
      </c>
      <c r="I11" s="27">
        <f t="shared" si="1"/>
        <v>91840</v>
      </c>
    </row>
    <row r="12" spans="1:9" ht="13.5" thickBot="1" x14ac:dyDescent="0.25">
      <c r="A12" s="200"/>
      <c r="B12" s="203"/>
      <c r="C12" s="6" t="s">
        <v>54</v>
      </c>
      <c r="D12" s="78"/>
      <c r="E12" s="44">
        <v>84200</v>
      </c>
      <c r="F12" s="44">
        <v>69600</v>
      </c>
      <c r="G12" s="76"/>
      <c r="H12" s="33">
        <f t="shared" si="1"/>
        <v>117880</v>
      </c>
      <c r="I12" s="33">
        <f t="shared" si="1"/>
        <v>97440</v>
      </c>
    </row>
  </sheetData>
  <sheetProtection algorithmName="SHA-512" hashValue="rd8Y8jNVf/544mnZzw+TwPBt+fXqaoIm50+nVJk9lWuw+fyxuUUpeRUJmPMSDs1K+bkjlX9YzaSKuuzoM64RKw==" saltValue="7/+M5BFYMtQ077XZa9ytQg==" spinCount="100000" sheet="1" objects="1" scenarios="1"/>
  <mergeCells count="8">
    <mergeCell ref="D2:F2"/>
    <mergeCell ref="G2:I2"/>
    <mergeCell ref="A5:A12"/>
    <mergeCell ref="B5:B12"/>
    <mergeCell ref="B4:C4"/>
    <mergeCell ref="A2:A3"/>
    <mergeCell ref="B2:B3"/>
    <mergeCell ref="C2:C3"/>
  </mergeCells>
  <hyperlinks>
    <hyperlink ref="A5" r:id="rId1" display="http://www.oocl.com/india/eng/localinformation/localsurcharges/default.htm" xr:uid="{00000000-0004-0000-0C00-000000000000}"/>
    <hyperlink ref="I1" location="'IHL CITY-ICD LIST'!A1" display="HOME" xr:uid="{00000000-0004-0000-0C00-000001000000}"/>
  </hyperlinks>
  <pageMargins left="0.7" right="0.7" top="0.75" bottom="0.75" header="0.3" footer="0.3"/>
  <pageSetup paperSize="9" scale="58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1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3.7109375" customWidth="1"/>
  </cols>
  <sheetData>
    <row r="1" spans="1:9" ht="21.75" thickBot="1" x14ac:dyDescent="0.25">
      <c r="A1" s="131" t="s">
        <v>97</v>
      </c>
      <c r="B1" s="132"/>
      <c r="C1" s="132"/>
      <c r="D1" s="132"/>
      <c r="E1" s="132"/>
      <c r="F1" s="132"/>
      <c r="G1" s="132"/>
      <c r="H1" s="132"/>
      <c r="I1" s="11" t="s">
        <v>106</v>
      </c>
    </row>
    <row r="2" spans="1:9" x14ac:dyDescent="0.2">
      <c r="A2" s="133" t="s">
        <v>18</v>
      </c>
      <c r="B2" s="135" t="s">
        <v>19</v>
      </c>
      <c r="C2" s="135" t="s">
        <v>20</v>
      </c>
      <c r="D2" s="139" t="s">
        <v>33</v>
      </c>
      <c r="E2" s="140"/>
      <c r="F2" s="140"/>
      <c r="G2" s="139" t="s">
        <v>30</v>
      </c>
      <c r="H2" s="140"/>
      <c r="I2" s="140"/>
    </row>
    <row r="3" spans="1:9" x14ac:dyDescent="0.2">
      <c r="A3" s="199"/>
      <c r="B3" s="136"/>
      <c r="C3" s="192"/>
      <c r="D3" s="36" t="s">
        <v>21</v>
      </c>
      <c r="E3" s="36" t="s">
        <v>22</v>
      </c>
      <c r="F3" s="36" t="s">
        <v>23</v>
      </c>
      <c r="G3" s="29" t="s">
        <v>21</v>
      </c>
      <c r="H3" s="36" t="s">
        <v>22</v>
      </c>
      <c r="I3" s="36" t="s">
        <v>23</v>
      </c>
    </row>
    <row r="4" spans="1:9" x14ac:dyDescent="0.2">
      <c r="A4" s="103" t="s">
        <v>27</v>
      </c>
      <c r="B4" s="150" t="s">
        <v>25</v>
      </c>
      <c r="C4" s="5" t="s">
        <v>40</v>
      </c>
      <c r="D4" s="44">
        <v>42350</v>
      </c>
      <c r="E4" s="156"/>
      <c r="F4" s="157"/>
      <c r="G4" s="31">
        <f t="shared" ref="G4:G7" si="0">+D4+(D4*0.4)</f>
        <v>59290</v>
      </c>
      <c r="H4" s="141"/>
      <c r="I4" s="142"/>
    </row>
    <row r="5" spans="1:9" x14ac:dyDescent="0.2">
      <c r="A5" s="103"/>
      <c r="B5" s="151"/>
      <c r="C5" s="5" t="s">
        <v>41</v>
      </c>
      <c r="D5" s="44">
        <v>46805</v>
      </c>
      <c r="E5" s="153"/>
      <c r="F5" s="158"/>
      <c r="G5" s="31">
        <f t="shared" si="0"/>
        <v>65527</v>
      </c>
      <c r="H5" s="143"/>
      <c r="I5" s="144"/>
    </row>
    <row r="6" spans="1:9" x14ac:dyDescent="0.2">
      <c r="A6" s="103"/>
      <c r="B6" s="151"/>
      <c r="C6" s="5" t="s">
        <v>42</v>
      </c>
      <c r="D6" s="44">
        <v>52250</v>
      </c>
      <c r="E6" s="153"/>
      <c r="F6" s="158"/>
      <c r="G6" s="31">
        <f t="shared" si="0"/>
        <v>73150</v>
      </c>
      <c r="H6" s="143"/>
      <c r="I6" s="144"/>
    </row>
    <row r="7" spans="1:9" x14ac:dyDescent="0.2">
      <c r="A7" s="103"/>
      <c r="B7" s="151"/>
      <c r="C7" s="5" t="s">
        <v>52</v>
      </c>
      <c r="D7" s="44">
        <v>58850</v>
      </c>
      <c r="E7" s="153"/>
      <c r="F7" s="158"/>
      <c r="G7" s="31">
        <f t="shared" si="0"/>
        <v>82390</v>
      </c>
      <c r="H7" s="143"/>
      <c r="I7" s="144"/>
    </row>
    <row r="8" spans="1:9" x14ac:dyDescent="0.2">
      <c r="A8" s="103"/>
      <c r="B8" s="151"/>
      <c r="C8" s="5" t="s">
        <v>53</v>
      </c>
      <c r="D8" s="44">
        <v>62150</v>
      </c>
      <c r="E8" s="159"/>
      <c r="F8" s="160"/>
      <c r="G8" s="31">
        <f>+D8+(D8*0.4)</f>
        <v>87010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95150</v>
      </c>
      <c r="F9" s="44">
        <v>83560</v>
      </c>
      <c r="G9" s="141"/>
      <c r="H9" s="27">
        <f t="shared" ref="H9:I11" si="1">E9*1.4</f>
        <v>133210</v>
      </c>
      <c r="I9" s="27">
        <f t="shared" si="1"/>
        <v>116983.99999999999</v>
      </c>
    </row>
    <row r="10" spans="1:9" x14ac:dyDescent="0.2">
      <c r="A10" s="103"/>
      <c r="B10" s="151"/>
      <c r="C10" s="5" t="s">
        <v>51</v>
      </c>
      <c r="D10" s="153"/>
      <c r="E10" s="44">
        <v>102795</v>
      </c>
      <c r="F10" s="44">
        <v>85360</v>
      </c>
      <c r="G10" s="143"/>
      <c r="H10" s="27">
        <f t="shared" si="1"/>
        <v>143913</v>
      </c>
      <c r="I10" s="27">
        <f t="shared" si="1"/>
        <v>119503.99999999999</v>
      </c>
    </row>
    <row r="11" spans="1:9" x14ac:dyDescent="0.2">
      <c r="A11" s="103"/>
      <c r="B11" s="170"/>
      <c r="C11" s="5" t="s">
        <v>54</v>
      </c>
      <c r="D11" s="159"/>
      <c r="E11" s="44">
        <f>E10+2000</f>
        <v>104795</v>
      </c>
      <c r="F11" s="44">
        <f>F10+2000</f>
        <v>87360</v>
      </c>
      <c r="G11" s="145"/>
      <c r="H11" s="27">
        <f t="shared" si="1"/>
        <v>146713</v>
      </c>
      <c r="I11" s="27">
        <f t="shared" si="1"/>
        <v>122303.99999999999</v>
      </c>
    </row>
    <row r="12" spans="1:9" x14ac:dyDescent="0.2">
      <c r="A12" s="103" t="s">
        <v>38</v>
      </c>
      <c r="B12" s="150" t="s">
        <v>25</v>
      </c>
      <c r="C12" s="5" t="s">
        <v>40</v>
      </c>
      <c r="D12" s="44">
        <v>39050</v>
      </c>
      <c r="E12" s="156"/>
      <c r="F12" s="157"/>
      <c r="G12" s="31">
        <f>+D12+(D12*0.4)</f>
        <v>54670</v>
      </c>
      <c r="H12" s="141"/>
      <c r="I12" s="142"/>
    </row>
    <row r="13" spans="1:9" x14ac:dyDescent="0.2">
      <c r="A13" s="103"/>
      <c r="B13" s="151"/>
      <c r="C13" s="5" t="s">
        <v>41</v>
      </c>
      <c r="D13" s="44">
        <v>45760</v>
      </c>
      <c r="E13" s="153"/>
      <c r="F13" s="158"/>
      <c r="G13" s="31">
        <f>+D13+(D13*0.4)</f>
        <v>64064</v>
      </c>
      <c r="H13" s="143"/>
      <c r="I13" s="144"/>
    </row>
    <row r="14" spans="1:9" x14ac:dyDescent="0.2">
      <c r="A14" s="103"/>
      <c r="B14" s="151"/>
      <c r="C14" s="5" t="s">
        <v>42</v>
      </c>
      <c r="D14" s="44">
        <v>53460</v>
      </c>
      <c r="E14" s="153"/>
      <c r="F14" s="158"/>
      <c r="G14" s="31">
        <f>+D14+(D14*0.4)</f>
        <v>74844</v>
      </c>
      <c r="H14" s="143"/>
      <c r="I14" s="144"/>
    </row>
    <row r="15" spans="1:9" x14ac:dyDescent="0.2">
      <c r="A15" s="103"/>
      <c r="B15" s="151"/>
      <c r="C15" s="5" t="s">
        <v>52</v>
      </c>
      <c r="D15" s="44">
        <v>58850</v>
      </c>
      <c r="E15" s="153"/>
      <c r="F15" s="158"/>
      <c r="G15" s="31">
        <f>+D15+(D15*0.4)</f>
        <v>82390</v>
      </c>
      <c r="H15" s="143"/>
      <c r="I15" s="144"/>
    </row>
    <row r="16" spans="1:9" x14ac:dyDescent="0.2">
      <c r="A16" s="103"/>
      <c r="B16" s="151"/>
      <c r="C16" s="5" t="s">
        <v>53</v>
      </c>
      <c r="D16" s="44">
        <v>60830</v>
      </c>
      <c r="E16" s="159"/>
      <c r="F16" s="160"/>
      <c r="G16" s="31">
        <f>+D16+(D16*0.4)</f>
        <v>85162</v>
      </c>
      <c r="H16" s="145"/>
      <c r="I16" s="146"/>
    </row>
    <row r="17" spans="1:9" x14ac:dyDescent="0.2">
      <c r="A17" s="103"/>
      <c r="B17" s="151"/>
      <c r="C17" s="5" t="s">
        <v>43</v>
      </c>
      <c r="D17" s="156"/>
      <c r="E17" s="38">
        <v>104830</v>
      </c>
      <c r="F17" s="44">
        <v>81775</v>
      </c>
      <c r="G17" s="141"/>
      <c r="H17" s="27">
        <f t="shared" ref="H17:I19" si="2">E17*1.4</f>
        <v>146762</v>
      </c>
      <c r="I17" s="27">
        <f t="shared" si="2"/>
        <v>114485</v>
      </c>
    </row>
    <row r="18" spans="1:9" x14ac:dyDescent="0.2">
      <c r="A18" s="103"/>
      <c r="B18" s="151"/>
      <c r="C18" s="5" t="s">
        <v>51</v>
      </c>
      <c r="D18" s="153"/>
      <c r="E18" s="38">
        <v>116050</v>
      </c>
      <c r="F18" s="44">
        <v>83575</v>
      </c>
      <c r="G18" s="143"/>
      <c r="H18" s="27">
        <f t="shared" si="2"/>
        <v>162470</v>
      </c>
      <c r="I18" s="27">
        <f t="shared" si="2"/>
        <v>117004.99999999999</v>
      </c>
    </row>
    <row r="19" spans="1:9" ht="13.5" thickBot="1" x14ac:dyDescent="0.25">
      <c r="A19" s="161"/>
      <c r="B19" s="152"/>
      <c r="C19" s="6" t="s">
        <v>54</v>
      </c>
      <c r="D19" s="154"/>
      <c r="E19" s="38">
        <f>E18+2000</f>
        <v>118050</v>
      </c>
      <c r="F19" s="38">
        <f>F18+2000</f>
        <v>85575</v>
      </c>
      <c r="G19" s="155"/>
      <c r="H19" s="33">
        <f t="shared" si="2"/>
        <v>165270</v>
      </c>
      <c r="I19" s="33">
        <f t="shared" si="2"/>
        <v>119804.99999999999</v>
      </c>
    </row>
    <row r="21" spans="1:9" x14ac:dyDescent="0.2">
      <c r="A21" s="15" t="s">
        <v>235</v>
      </c>
    </row>
  </sheetData>
  <sheetProtection algorithmName="SHA-512" hashValue="fg+C+Hfoj7k6BawGfrljTi/7zmX7wvMRnq78Xpu0U0r+2sRcoe/6fNxKMWFm5AHp59ab2FEj3OsKoZU7ueOfOw==" saltValue="+5jrVJhzY3CFbifL5acnHQ==" spinCount="100000" sheet="1" objects="1" scenarios="1"/>
  <mergeCells count="18">
    <mergeCell ref="H4:I8"/>
    <mergeCell ref="H12:I16"/>
    <mergeCell ref="A12:A19"/>
    <mergeCell ref="B12:B19"/>
    <mergeCell ref="E12:F16"/>
    <mergeCell ref="D17:D19"/>
    <mergeCell ref="G17:G19"/>
    <mergeCell ref="A4:A11"/>
    <mergeCell ref="B4:B11"/>
    <mergeCell ref="E4:F8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Local+Surcharge+for+Mundra.htm" xr:uid="{00000000-0004-0000-0D00-000000000000}"/>
    <hyperlink ref="I1" location="'IHL CITY-ICD LIST'!A1" display="HOME" xr:uid="{EA917C51-8B53-4BD6-A15C-6A202DDA2303}"/>
  </hyperlinks>
  <pageMargins left="0.7" right="0.7" top="0.75" bottom="0.75" header="0.3" footer="0.3"/>
  <pageSetup paperSize="9" scale="61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1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4.7109375" customWidth="1"/>
  </cols>
  <sheetData>
    <row r="1" spans="1:9" ht="21.75" thickBot="1" x14ac:dyDescent="0.25">
      <c r="A1" s="131" t="s">
        <v>96</v>
      </c>
      <c r="B1" s="132"/>
      <c r="C1" s="132"/>
      <c r="D1" s="132"/>
      <c r="E1" s="132"/>
      <c r="F1" s="132"/>
      <c r="G1" s="132"/>
      <c r="H1" s="132"/>
      <c r="I1" s="40" t="s">
        <v>106</v>
      </c>
    </row>
    <row r="2" spans="1:9" x14ac:dyDescent="0.2">
      <c r="A2" s="133" t="s">
        <v>18</v>
      </c>
      <c r="B2" s="135" t="s">
        <v>19</v>
      </c>
      <c r="C2" s="135" t="s">
        <v>20</v>
      </c>
      <c r="D2" s="139" t="s">
        <v>33</v>
      </c>
      <c r="E2" s="140"/>
      <c r="F2" s="140"/>
      <c r="G2" s="139" t="s">
        <v>30</v>
      </c>
      <c r="H2" s="140"/>
      <c r="I2" s="140"/>
    </row>
    <row r="3" spans="1:9" x14ac:dyDescent="0.2">
      <c r="A3" s="199"/>
      <c r="B3" s="136"/>
      <c r="C3" s="192"/>
      <c r="D3" s="36" t="s">
        <v>21</v>
      </c>
      <c r="E3" s="36" t="s">
        <v>22</v>
      </c>
      <c r="F3" s="36" t="s">
        <v>23</v>
      </c>
      <c r="G3" s="29" t="s">
        <v>21</v>
      </c>
      <c r="H3" s="36" t="s">
        <v>22</v>
      </c>
      <c r="I3" s="36" t="s">
        <v>23</v>
      </c>
    </row>
    <row r="4" spans="1:9" x14ac:dyDescent="0.2">
      <c r="A4" s="103" t="s">
        <v>27</v>
      </c>
      <c r="B4" s="150" t="s">
        <v>25</v>
      </c>
      <c r="C4" s="5" t="s">
        <v>40</v>
      </c>
      <c r="D4" s="44">
        <v>41195</v>
      </c>
      <c r="E4" s="156"/>
      <c r="F4" s="157"/>
      <c r="G4" s="31">
        <f>+D4+(D4*0.4)</f>
        <v>57673</v>
      </c>
      <c r="H4" s="141"/>
      <c r="I4" s="142"/>
    </row>
    <row r="5" spans="1:9" x14ac:dyDescent="0.2">
      <c r="A5" s="103"/>
      <c r="B5" s="151"/>
      <c r="C5" s="5" t="s">
        <v>41</v>
      </c>
      <c r="D5" s="44">
        <v>44330</v>
      </c>
      <c r="E5" s="153"/>
      <c r="F5" s="158"/>
      <c r="G5" s="31">
        <f>+D5+(D5*0.4)</f>
        <v>62062</v>
      </c>
      <c r="H5" s="143"/>
      <c r="I5" s="144"/>
    </row>
    <row r="6" spans="1:9" x14ac:dyDescent="0.2">
      <c r="A6" s="103"/>
      <c r="B6" s="151"/>
      <c r="C6" s="5" t="s">
        <v>42</v>
      </c>
      <c r="D6" s="44">
        <v>49280</v>
      </c>
      <c r="E6" s="153"/>
      <c r="F6" s="158"/>
      <c r="G6" s="31">
        <f>+D6+(D6*0.4)</f>
        <v>68992</v>
      </c>
      <c r="H6" s="143"/>
      <c r="I6" s="144"/>
    </row>
    <row r="7" spans="1:9" x14ac:dyDescent="0.2">
      <c r="A7" s="103"/>
      <c r="B7" s="151"/>
      <c r="C7" s="5" t="s">
        <v>52</v>
      </c>
      <c r="D7" s="44">
        <v>54450</v>
      </c>
      <c r="E7" s="153"/>
      <c r="F7" s="158"/>
      <c r="G7" s="31">
        <f>+D7+(D7*0.4)</f>
        <v>76230</v>
      </c>
      <c r="H7" s="143"/>
      <c r="I7" s="144"/>
    </row>
    <row r="8" spans="1:9" x14ac:dyDescent="0.2">
      <c r="A8" s="103"/>
      <c r="B8" s="151"/>
      <c r="C8" s="5" t="s">
        <v>53</v>
      </c>
      <c r="D8" s="44">
        <v>61380</v>
      </c>
      <c r="E8" s="159"/>
      <c r="F8" s="160"/>
      <c r="G8" s="31">
        <f>+D8+(D8*0.4)</f>
        <v>85932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80850</v>
      </c>
      <c r="F9" s="44">
        <v>60262</v>
      </c>
      <c r="G9" s="141"/>
      <c r="H9" s="27">
        <f>+E9+(E9*0.4)</f>
        <v>113190</v>
      </c>
      <c r="I9" s="27">
        <f t="shared" ref="I9:I11" si="0">+F9+(F9*0.4)</f>
        <v>84366.8</v>
      </c>
    </row>
    <row r="10" spans="1:9" x14ac:dyDescent="0.2">
      <c r="A10" s="103"/>
      <c r="B10" s="151"/>
      <c r="C10" s="5" t="s">
        <v>51</v>
      </c>
      <c r="D10" s="153"/>
      <c r="E10" s="44">
        <v>87450</v>
      </c>
      <c r="F10" s="44">
        <v>66062</v>
      </c>
      <c r="G10" s="143"/>
      <c r="H10" s="27">
        <f>+E10+(E10*0.4)</f>
        <v>122430</v>
      </c>
      <c r="I10" s="27">
        <f t="shared" si="0"/>
        <v>92486.8</v>
      </c>
    </row>
    <row r="11" spans="1:9" x14ac:dyDescent="0.2">
      <c r="A11" s="103"/>
      <c r="B11" s="170"/>
      <c r="C11" s="5" t="s">
        <v>54</v>
      </c>
      <c r="D11" s="159"/>
      <c r="E11" s="44">
        <f>E10+2000</f>
        <v>89450</v>
      </c>
      <c r="F11" s="44">
        <f>F10+2000</f>
        <v>68062</v>
      </c>
      <c r="G11" s="145"/>
      <c r="H11" s="27">
        <f>+E11+(E11*0.4)</f>
        <v>125230</v>
      </c>
      <c r="I11" s="27">
        <f t="shared" si="0"/>
        <v>95286.8</v>
      </c>
    </row>
    <row r="12" spans="1:9" x14ac:dyDescent="0.2">
      <c r="A12" s="103" t="s">
        <v>38</v>
      </c>
      <c r="B12" s="150" t="s">
        <v>25</v>
      </c>
      <c r="C12" s="5" t="s">
        <v>40</v>
      </c>
      <c r="D12" s="44">
        <v>36795</v>
      </c>
      <c r="E12" s="156"/>
      <c r="F12" s="157"/>
      <c r="G12" s="31">
        <f>+D12+(D12*0.4)</f>
        <v>51513</v>
      </c>
      <c r="H12" s="141"/>
      <c r="I12" s="142"/>
    </row>
    <row r="13" spans="1:9" x14ac:dyDescent="0.2">
      <c r="A13" s="103"/>
      <c r="B13" s="151"/>
      <c r="C13" s="5" t="s">
        <v>41</v>
      </c>
      <c r="D13" s="44">
        <v>44330</v>
      </c>
      <c r="E13" s="153"/>
      <c r="F13" s="158"/>
      <c r="G13" s="31">
        <f>+D13+(D13*0.4)</f>
        <v>62062</v>
      </c>
      <c r="H13" s="143"/>
      <c r="I13" s="144"/>
    </row>
    <row r="14" spans="1:9" x14ac:dyDescent="0.2">
      <c r="A14" s="103"/>
      <c r="B14" s="151"/>
      <c r="C14" s="5" t="s">
        <v>42</v>
      </c>
      <c r="D14" s="44">
        <v>49280</v>
      </c>
      <c r="E14" s="153"/>
      <c r="F14" s="158"/>
      <c r="G14" s="31">
        <f>+D14+(D14*0.4)</f>
        <v>68992</v>
      </c>
      <c r="H14" s="143"/>
      <c r="I14" s="144"/>
    </row>
    <row r="15" spans="1:9" x14ac:dyDescent="0.2">
      <c r="A15" s="103"/>
      <c r="B15" s="151"/>
      <c r="C15" s="5" t="s">
        <v>52</v>
      </c>
      <c r="D15" s="44">
        <v>54450</v>
      </c>
      <c r="E15" s="153"/>
      <c r="F15" s="158"/>
      <c r="G15" s="31">
        <f>+D15+(D15*0.4)</f>
        <v>76230</v>
      </c>
      <c r="H15" s="143"/>
      <c r="I15" s="144"/>
    </row>
    <row r="16" spans="1:9" x14ac:dyDescent="0.2">
      <c r="A16" s="103"/>
      <c r="B16" s="151"/>
      <c r="C16" s="5" t="s">
        <v>53</v>
      </c>
      <c r="D16" s="44">
        <v>61380</v>
      </c>
      <c r="E16" s="159"/>
      <c r="F16" s="160"/>
      <c r="G16" s="31">
        <f>+D16+(D16*0.4)</f>
        <v>85932</v>
      </c>
      <c r="H16" s="145"/>
      <c r="I16" s="146"/>
    </row>
    <row r="17" spans="1:9" x14ac:dyDescent="0.2">
      <c r="A17" s="103"/>
      <c r="B17" s="151"/>
      <c r="C17" s="5" t="s">
        <v>43</v>
      </c>
      <c r="D17" s="156"/>
      <c r="E17" s="38">
        <v>80850</v>
      </c>
      <c r="F17" s="44">
        <v>60575</v>
      </c>
      <c r="G17" s="141"/>
      <c r="H17" s="27">
        <f t="shared" ref="H17:I19" si="1">+E17+(E17*0.4)</f>
        <v>113190</v>
      </c>
      <c r="I17" s="27">
        <f t="shared" si="1"/>
        <v>84805</v>
      </c>
    </row>
    <row r="18" spans="1:9" x14ac:dyDescent="0.2">
      <c r="A18" s="103"/>
      <c r="B18" s="151"/>
      <c r="C18" s="5" t="s">
        <v>51</v>
      </c>
      <c r="D18" s="153"/>
      <c r="E18" s="38">
        <v>87450</v>
      </c>
      <c r="F18" s="44">
        <v>68775</v>
      </c>
      <c r="G18" s="143"/>
      <c r="H18" s="27">
        <f t="shared" si="1"/>
        <v>122430</v>
      </c>
      <c r="I18" s="27">
        <f t="shared" si="1"/>
        <v>96285</v>
      </c>
    </row>
    <row r="19" spans="1:9" x14ac:dyDescent="0.2">
      <c r="A19" s="103"/>
      <c r="B19" s="170"/>
      <c r="C19" s="5" t="s">
        <v>54</v>
      </c>
      <c r="D19" s="159"/>
      <c r="E19" s="38">
        <f>E18+2000</f>
        <v>89450</v>
      </c>
      <c r="F19" s="38">
        <f>F18+2000</f>
        <v>70775</v>
      </c>
      <c r="G19" s="145"/>
      <c r="H19" s="27">
        <f t="shared" si="1"/>
        <v>125230</v>
      </c>
      <c r="I19" s="27">
        <f t="shared" si="1"/>
        <v>99085</v>
      </c>
    </row>
    <row r="20" spans="1:9" ht="13.5" thickBot="1" x14ac:dyDescent="0.25">
      <c r="A20" s="207"/>
      <c r="B20" s="208"/>
      <c r="C20" s="208"/>
      <c r="D20" s="208"/>
      <c r="E20" s="208"/>
      <c r="F20" s="208"/>
      <c r="G20" s="208"/>
      <c r="H20" s="208"/>
      <c r="I20" s="208"/>
    </row>
    <row r="21" spans="1:9" ht="21" x14ac:dyDescent="0.2">
      <c r="A21" s="131" t="s">
        <v>103</v>
      </c>
      <c r="B21" s="132"/>
      <c r="C21" s="132"/>
      <c r="D21" s="132"/>
      <c r="E21" s="132"/>
      <c r="F21" s="132"/>
      <c r="G21" s="132"/>
      <c r="H21" s="132"/>
      <c r="I21" s="132"/>
    </row>
    <row r="22" spans="1:9" x14ac:dyDescent="0.2">
      <c r="A22" s="133" t="s">
        <v>18</v>
      </c>
      <c r="B22" s="135" t="s">
        <v>19</v>
      </c>
      <c r="C22" s="135" t="s">
        <v>20</v>
      </c>
      <c r="D22" s="139" t="s">
        <v>33</v>
      </c>
      <c r="E22" s="140"/>
      <c r="F22" s="140"/>
      <c r="G22" s="139" t="s">
        <v>30</v>
      </c>
      <c r="H22" s="140"/>
      <c r="I22" s="140"/>
    </row>
    <row r="23" spans="1:9" x14ac:dyDescent="0.2">
      <c r="A23" s="199"/>
      <c r="B23" s="136"/>
      <c r="C23" s="192"/>
      <c r="D23" s="36" t="s">
        <v>21</v>
      </c>
      <c r="E23" s="36" t="s">
        <v>22</v>
      </c>
      <c r="F23" s="36" t="s">
        <v>23</v>
      </c>
      <c r="G23" s="29" t="s">
        <v>21</v>
      </c>
      <c r="H23" s="36" t="s">
        <v>22</v>
      </c>
      <c r="I23" s="36" t="s">
        <v>23</v>
      </c>
    </row>
    <row r="24" spans="1:9" x14ac:dyDescent="0.2">
      <c r="A24" s="103" t="s">
        <v>27</v>
      </c>
      <c r="B24" s="150" t="s">
        <v>25</v>
      </c>
      <c r="C24" s="5" t="s">
        <v>40</v>
      </c>
      <c r="D24" s="44">
        <v>41195</v>
      </c>
      <c r="E24" s="156" t="s">
        <v>26</v>
      </c>
      <c r="F24" s="157"/>
      <c r="G24" s="30">
        <f>+D24+(D24*0.4)</f>
        <v>57673</v>
      </c>
      <c r="H24" s="156"/>
      <c r="I24" s="157"/>
    </row>
    <row r="25" spans="1:9" x14ac:dyDescent="0.2">
      <c r="A25" s="103"/>
      <c r="B25" s="151"/>
      <c r="C25" s="5" t="s">
        <v>41</v>
      </c>
      <c r="D25" s="44">
        <v>44330</v>
      </c>
      <c r="E25" s="153"/>
      <c r="F25" s="158"/>
      <c r="G25" s="30">
        <f>+D25+(D25*0.4)</f>
        <v>62062</v>
      </c>
      <c r="H25" s="153"/>
      <c r="I25" s="158"/>
    </row>
    <row r="26" spans="1:9" x14ac:dyDescent="0.2">
      <c r="A26" s="103"/>
      <c r="B26" s="151"/>
      <c r="C26" s="5" t="s">
        <v>42</v>
      </c>
      <c r="D26" s="44">
        <v>49280</v>
      </c>
      <c r="E26" s="153"/>
      <c r="F26" s="158"/>
      <c r="G26" s="30">
        <f>+D26+(D26*0.4)</f>
        <v>68992</v>
      </c>
      <c r="H26" s="153"/>
      <c r="I26" s="158"/>
    </row>
    <row r="27" spans="1:9" x14ac:dyDescent="0.2">
      <c r="A27" s="103"/>
      <c r="B27" s="151"/>
      <c r="C27" s="5" t="s">
        <v>52</v>
      </c>
      <c r="D27" s="44">
        <v>54450</v>
      </c>
      <c r="E27" s="153"/>
      <c r="F27" s="158"/>
      <c r="G27" s="30">
        <f>+D27+(D27*0.4)</f>
        <v>76230</v>
      </c>
      <c r="H27" s="153"/>
      <c r="I27" s="158"/>
    </row>
    <row r="28" spans="1:9" x14ac:dyDescent="0.2">
      <c r="A28" s="103"/>
      <c r="B28" s="151"/>
      <c r="C28" s="5" t="s">
        <v>53</v>
      </c>
      <c r="D28" s="44">
        <v>61380</v>
      </c>
      <c r="E28" s="159"/>
      <c r="F28" s="160"/>
      <c r="G28" s="30">
        <f>+D28+(D28*0.4)</f>
        <v>85932</v>
      </c>
      <c r="H28" s="159"/>
      <c r="I28" s="160"/>
    </row>
    <row r="29" spans="1:9" x14ac:dyDescent="0.2">
      <c r="A29" s="103"/>
      <c r="B29" s="151"/>
      <c r="C29" s="5" t="s">
        <v>43</v>
      </c>
      <c r="D29" s="156"/>
      <c r="E29" s="44">
        <v>80850</v>
      </c>
      <c r="F29" s="44">
        <v>57122</v>
      </c>
      <c r="G29" s="156"/>
      <c r="H29" s="5">
        <f>+E29+(E29*0.4)</f>
        <v>113190</v>
      </c>
      <c r="I29" s="5">
        <f t="shared" ref="I29:I31" si="2">+F29+(F29*0.4)</f>
        <v>79970.8</v>
      </c>
    </row>
    <row r="30" spans="1:9" x14ac:dyDescent="0.2">
      <c r="A30" s="103"/>
      <c r="B30" s="151"/>
      <c r="C30" s="5" t="s">
        <v>51</v>
      </c>
      <c r="D30" s="153"/>
      <c r="E30" s="44">
        <v>87450</v>
      </c>
      <c r="F30" s="44">
        <v>63062</v>
      </c>
      <c r="G30" s="153"/>
      <c r="H30" s="5">
        <f>+E30+(E30*0.4)</f>
        <v>122430</v>
      </c>
      <c r="I30" s="5">
        <f t="shared" si="2"/>
        <v>88286.8</v>
      </c>
    </row>
    <row r="31" spans="1:9" x14ac:dyDescent="0.2">
      <c r="A31" s="103"/>
      <c r="B31" s="170"/>
      <c r="C31" s="5" t="s">
        <v>54</v>
      </c>
      <c r="D31" s="159"/>
      <c r="E31" s="44">
        <f>E30+2000</f>
        <v>89450</v>
      </c>
      <c r="F31" s="44">
        <f>F30+2000</f>
        <v>65062</v>
      </c>
      <c r="G31" s="159"/>
      <c r="H31" s="5">
        <f>+E31+(E31*0.4)</f>
        <v>125230</v>
      </c>
      <c r="I31" s="5">
        <f t="shared" si="2"/>
        <v>91086.8</v>
      </c>
    </row>
    <row r="32" spans="1:9" x14ac:dyDescent="0.2">
      <c r="A32" s="103" t="s">
        <v>38</v>
      </c>
      <c r="B32" s="150" t="s">
        <v>25</v>
      </c>
      <c r="C32" s="5" t="s">
        <v>40</v>
      </c>
      <c r="D32" s="44">
        <v>36795</v>
      </c>
      <c r="E32" s="156" t="s">
        <v>26</v>
      </c>
      <c r="F32" s="157"/>
      <c r="G32" s="30">
        <f t="shared" ref="G32:G36" si="3">+D32+(D32*0.4)</f>
        <v>51513</v>
      </c>
      <c r="H32" s="156"/>
      <c r="I32" s="157"/>
    </row>
    <row r="33" spans="1:9" x14ac:dyDescent="0.2">
      <c r="A33" s="103"/>
      <c r="B33" s="151"/>
      <c r="C33" s="5" t="s">
        <v>41</v>
      </c>
      <c r="D33" s="44">
        <v>44330</v>
      </c>
      <c r="E33" s="153"/>
      <c r="F33" s="158"/>
      <c r="G33" s="30">
        <f t="shared" si="3"/>
        <v>62062</v>
      </c>
      <c r="H33" s="153"/>
      <c r="I33" s="158"/>
    </row>
    <row r="34" spans="1:9" x14ac:dyDescent="0.2">
      <c r="A34" s="103"/>
      <c r="B34" s="151"/>
      <c r="C34" s="5" t="s">
        <v>42</v>
      </c>
      <c r="D34" s="44">
        <v>49280</v>
      </c>
      <c r="E34" s="153"/>
      <c r="F34" s="158"/>
      <c r="G34" s="30">
        <f t="shared" si="3"/>
        <v>68992</v>
      </c>
      <c r="H34" s="153"/>
      <c r="I34" s="158"/>
    </row>
    <row r="35" spans="1:9" x14ac:dyDescent="0.2">
      <c r="A35" s="103"/>
      <c r="B35" s="151"/>
      <c r="C35" s="5" t="s">
        <v>52</v>
      </c>
      <c r="D35" s="44">
        <v>54450</v>
      </c>
      <c r="E35" s="153"/>
      <c r="F35" s="158"/>
      <c r="G35" s="30">
        <f t="shared" si="3"/>
        <v>76230</v>
      </c>
      <c r="H35" s="153"/>
      <c r="I35" s="158"/>
    </row>
    <row r="36" spans="1:9" x14ac:dyDescent="0.2">
      <c r="A36" s="103"/>
      <c r="B36" s="151"/>
      <c r="C36" s="5" t="s">
        <v>53</v>
      </c>
      <c r="D36" s="44">
        <v>61380</v>
      </c>
      <c r="E36" s="159"/>
      <c r="F36" s="160"/>
      <c r="G36" s="30">
        <f t="shared" si="3"/>
        <v>85932</v>
      </c>
      <c r="H36" s="159"/>
      <c r="I36" s="160"/>
    </row>
    <row r="37" spans="1:9" x14ac:dyDescent="0.2">
      <c r="A37" s="103"/>
      <c r="B37" s="151"/>
      <c r="C37" s="5" t="s">
        <v>43</v>
      </c>
      <c r="D37" s="156"/>
      <c r="E37" s="44">
        <v>80850</v>
      </c>
      <c r="F37" s="44">
        <v>57375</v>
      </c>
      <c r="G37" s="156"/>
      <c r="H37" s="5">
        <f t="shared" ref="H37:I39" si="4">+E37+(E37*0.4)</f>
        <v>113190</v>
      </c>
      <c r="I37" s="5">
        <f t="shared" si="4"/>
        <v>80325</v>
      </c>
    </row>
    <row r="38" spans="1:9" x14ac:dyDescent="0.2">
      <c r="A38" s="103"/>
      <c r="B38" s="151"/>
      <c r="C38" s="5" t="s">
        <v>51</v>
      </c>
      <c r="D38" s="153"/>
      <c r="E38" s="44">
        <v>87450</v>
      </c>
      <c r="F38" s="44">
        <v>65845</v>
      </c>
      <c r="G38" s="153"/>
      <c r="H38" s="5">
        <f t="shared" si="4"/>
        <v>122430</v>
      </c>
      <c r="I38" s="5">
        <f t="shared" si="4"/>
        <v>92183</v>
      </c>
    </row>
    <row r="39" spans="1:9" ht="13.5" thickBot="1" x14ac:dyDescent="0.25">
      <c r="A39" s="161"/>
      <c r="B39" s="152"/>
      <c r="C39" s="6" t="s">
        <v>54</v>
      </c>
      <c r="D39" s="154"/>
      <c r="E39" s="44">
        <f>E38+2000</f>
        <v>89450</v>
      </c>
      <c r="F39" s="44">
        <f>F38+2000</f>
        <v>67845</v>
      </c>
      <c r="G39" s="154"/>
      <c r="H39" s="6">
        <f t="shared" si="4"/>
        <v>125230</v>
      </c>
      <c r="I39" s="6">
        <f t="shared" si="4"/>
        <v>94983</v>
      </c>
    </row>
    <row r="41" spans="1:9" x14ac:dyDescent="0.2">
      <c r="A41" s="15" t="s">
        <v>235</v>
      </c>
    </row>
  </sheetData>
  <sheetProtection algorithmName="SHA-512" hashValue="v1TN0n9Way8C0AynhTKGgicQTl4CWctSqu77UgO4IKljsPHkKEQBGpF5VeWZr2+uxwJBXnPJxX2f60BAF0VtsQ==" saltValue="kZwFHIFSl3KK46x+aDO8jQ==" spinCount="100000" sheet="1" objects="1" scenarios="1"/>
  <mergeCells count="37">
    <mergeCell ref="A20:I20"/>
    <mergeCell ref="H4:I8"/>
    <mergeCell ref="E4:F8"/>
    <mergeCell ref="D9:D11"/>
    <mergeCell ref="E12:F16"/>
    <mergeCell ref="D17:D19"/>
    <mergeCell ref="G17:G19"/>
    <mergeCell ref="A4:A11"/>
    <mergeCell ref="B4:B11"/>
    <mergeCell ref="G9:G11"/>
    <mergeCell ref="H12:I16"/>
    <mergeCell ref="A12:A19"/>
    <mergeCell ref="B12:B19"/>
    <mergeCell ref="E32:F36"/>
    <mergeCell ref="H32:I36"/>
    <mergeCell ref="A32:A39"/>
    <mergeCell ref="B32:B39"/>
    <mergeCell ref="D37:D39"/>
    <mergeCell ref="G37:G39"/>
    <mergeCell ref="E24:F28"/>
    <mergeCell ref="H24:I28"/>
    <mergeCell ref="A24:A31"/>
    <mergeCell ref="B24:B31"/>
    <mergeCell ref="D29:D31"/>
    <mergeCell ref="G29:G31"/>
    <mergeCell ref="A21:I21"/>
    <mergeCell ref="A22:A23"/>
    <mergeCell ref="B22:B23"/>
    <mergeCell ref="C22:C23"/>
    <mergeCell ref="D22:F22"/>
    <mergeCell ref="G22:I22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Local+Surcharge+for+Mundra.htm" xr:uid="{00000000-0004-0000-0E00-000000000000}"/>
    <hyperlink ref="A24" r:id="rId2" display="http://www.oocl.com/india/eng/localinformation/localsurcharges/Local+Surcharge+for+Mundra.htm" xr:uid="{00000000-0004-0000-0E00-000002000000}"/>
    <hyperlink ref="I1" location="'IHL CITY-ICD LIST'!A1" display="HOME" xr:uid="{25699877-C054-4235-A21F-C21B601841D4}"/>
  </hyperlinks>
  <pageMargins left="0.7" right="0.7" top="0.75" bottom="0.75" header="0.3" footer="0.3"/>
  <pageSetup paperSize="9" scale="61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1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82" t="s">
        <v>95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206"/>
      <c r="B3" s="136"/>
      <c r="C3" s="171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3" t="s">
        <v>24</v>
      </c>
      <c r="B4" s="150" t="s">
        <v>25</v>
      </c>
      <c r="C4" s="5" t="s">
        <v>40</v>
      </c>
      <c r="D4" s="44">
        <v>56100</v>
      </c>
      <c r="E4" s="156"/>
      <c r="F4" s="157"/>
      <c r="G4" s="30">
        <f t="shared" ref="G4:G8" si="0">+D4+(D4*0.4)</f>
        <v>78540</v>
      </c>
      <c r="H4" s="156"/>
      <c r="I4" s="157"/>
    </row>
    <row r="5" spans="1:9" x14ac:dyDescent="0.2">
      <c r="A5" s="103"/>
      <c r="B5" s="151"/>
      <c r="C5" s="5" t="s">
        <v>41</v>
      </c>
      <c r="D5" s="44">
        <v>64790</v>
      </c>
      <c r="E5" s="153"/>
      <c r="F5" s="158"/>
      <c r="G5" s="30">
        <f t="shared" si="0"/>
        <v>90706</v>
      </c>
      <c r="H5" s="153"/>
      <c r="I5" s="158"/>
    </row>
    <row r="6" spans="1:9" x14ac:dyDescent="0.2">
      <c r="A6" s="103"/>
      <c r="B6" s="151"/>
      <c r="C6" s="5" t="s">
        <v>42</v>
      </c>
      <c r="D6" s="44">
        <v>76450</v>
      </c>
      <c r="E6" s="153"/>
      <c r="F6" s="158"/>
      <c r="G6" s="30">
        <f t="shared" si="0"/>
        <v>107030</v>
      </c>
      <c r="H6" s="153"/>
      <c r="I6" s="158"/>
    </row>
    <row r="7" spans="1:9" x14ac:dyDescent="0.2">
      <c r="A7" s="103"/>
      <c r="B7" s="151"/>
      <c r="C7" s="5" t="s">
        <v>52</v>
      </c>
      <c r="D7" s="44">
        <v>79750</v>
      </c>
      <c r="E7" s="153"/>
      <c r="F7" s="158"/>
      <c r="G7" s="30">
        <f t="shared" si="0"/>
        <v>111650</v>
      </c>
      <c r="H7" s="153"/>
      <c r="I7" s="158"/>
    </row>
    <row r="8" spans="1:9" x14ac:dyDescent="0.2">
      <c r="A8" s="103"/>
      <c r="B8" s="151"/>
      <c r="C8" s="5" t="s">
        <v>53</v>
      </c>
      <c r="D8" s="44">
        <v>85690</v>
      </c>
      <c r="E8" s="159"/>
      <c r="F8" s="160"/>
      <c r="G8" s="30">
        <f t="shared" si="0"/>
        <v>119966</v>
      </c>
      <c r="H8" s="159"/>
      <c r="I8" s="160"/>
    </row>
    <row r="9" spans="1:9" x14ac:dyDescent="0.2">
      <c r="A9" s="103"/>
      <c r="B9" s="151"/>
      <c r="C9" s="5" t="s">
        <v>43</v>
      </c>
      <c r="D9" s="156"/>
      <c r="E9" s="44">
        <v>123750</v>
      </c>
      <c r="F9" s="44">
        <v>101945</v>
      </c>
      <c r="G9" s="156"/>
      <c r="H9" s="5">
        <f t="shared" ref="H9:I11" si="1">+E9+(E9*0.4)</f>
        <v>173250</v>
      </c>
      <c r="I9" s="5">
        <f t="shared" si="1"/>
        <v>142723</v>
      </c>
    </row>
    <row r="10" spans="1:9" x14ac:dyDescent="0.2">
      <c r="A10" s="103"/>
      <c r="B10" s="151"/>
      <c r="C10" s="5" t="s">
        <v>51</v>
      </c>
      <c r="D10" s="153"/>
      <c r="E10" s="44">
        <v>133980</v>
      </c>
      <c r="F10" s="44">
        <v>111379</v>
      </c>
      <c r="G10" s="153"/>
      <c r="H10" s="5">
        <f t="shared" si="1"/>
        <v>187572</v>
      </c>
      <c r="I10" s="5">
        <f t="shared" si="1"/>
        <v>155930.6</v>
      </c>
    </row>
    <row r="11" spans="1:9" ht="13.5" thickBot="1" x14ac:dyDescent="0.25">
      <c r="A11" s="161"/>
      <c r="B11" s="152"/>
      <c r="C11" s="6" t="s">
        <v>54</v>
      </c>
      <c r="D11" s="154"/>
      <c r="E11" s="44">
        <f>E10+2000</f>
        <v>135980</v>
      </c>
      <c r="F11" s="44">
        <f>F10+2000</f>
        <v>113379</v>
      </c>
      <c r="G11" s="154"/>
      <c r="H11" s="6">
        <f t="shared" si="1"/>
        <v>190372</v>
      </c>
      <c r="I11" s="6">
        <f t="shared" si="1"/>
        <v>158730.6</v>
      </c>
    </row>
    <row r="13" spans="1:9" x14ac:dyDescent="0.2">
      <c r="A13" s="15" t="s">
        <v>235</v>
      </c>
    </row>
  </sheetData>
  <sheetProtection algorithmName="SHA-512" hashValue="HgDU0amHOqR39S2nn9r64v+seH0ORJhPc6bfE312EWbU6T30KMQMrP9bUuOcE3mqRKBuAy9+SRoYnfx86ICxhA==" saltValue="9MooUVK9bHyIYMXf0nxHAA==" spinCount="100000" sheet="1" objects="1" scenarios="1"/>
  <mergeCells count="11"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0F00-000000000000}"/>
    <hyperlink ref="I1" location="'IHL CITY-ICD LIST'!A1" display="HOME" xr:uid="{00000000-0004-0000-0F00-000001000000}"/>
  </hyperlinks>
  <pageMargins left="0.7" right="0.7" top="0.75" bottom="0.75" header="0.3" footer="0.3"/>
  <pageSetup paperSize="9" scale="61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9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3.7109375" customWidth="1"/>
  </cols>
  <sheetData>
    <row r="1" spans="1:9" ht="21.75" thickBot="1" x14ac:dyDescent="0.25">
      <c r="A1" s="131" t="s">
        <v>94</v>
      </c>
      <c r="B1" s="132"/>
      <c r="C1" s="132"/>
      <c r="D1" s="132"/>
      <c r="E1" s="132"/>
      <c r="F1" s="132"/>
      <c r="G1" s="132"/>
      <c r="H1" s="132"/>
      <c r="I1" s="40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ht="12.75" customHeight="1" x14ac:dyDescent="0.2">
      <c r="A3" s="163"/>
      <c r="B3" s="136"/>
      <c r="C3" s="138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3" t="s">
        <v>24</v>
      </c>
      <c r="B4" s="150" t="s">
        <v>25</v>
      </c>
      <c r="C4" s="5" t="s">
        <v>40</v>
      </c>
      <c r="D4" s="38">
        <v>69850</v>
      </c>
      <c r="E4" s="156"/>
      <c r="F4" s="157"/>
      <c r="G4" s="31">
        <f>+D4+(D4*0.4)</f>
        <v>97790</v>
      </c>
      <c r="H4" s="141"/>
      <c r="I4" s="142"/>
    </row>
    <row r="5" spans="1:9" x14ac:dyDescent="0.2">
      <c r="A5" s="103"/>
      <c r="B5" s="151"/>
      <c r="C5" s="5" t="s">
        <v>41</v>
      </c>
      <c r="D5" s="38">
        <v>83050</v>
      </c>
      <c r="E5" s="153"/>
      <c r="F5" s="158"/>
      <c r="G5" s="31">
        <f>+D5+(D5*0.4)</f>
        <v>116270</v>
      </c>
      <c r="H5" s="143"/>
      <c r="I5" s="144"/>
    </row>
    <row r="6" spans="1:9" x14ac:dyDescent="0.2">
      <c r="A6" s="103"/>
      <c r="B6" s="151"/>
      <c r="C6" s="5" t="s">
        <v>42</v>
      </c>
      <c r="D6" s="38">
        <v>92950</v>
      </c>
      <c r="E6" s="153"/>
      <c r="F6" s="158"/>
      <c r="G6" s="31">
        <f>+D6+(D6*0.4)</f>
        <v>130130</v>
      </c>
      <c r="H6" s="143"/>
      <c r="I6" s="144"/>
    </row>
    <row r="7" spans="1:9" x14ac:dyDescent="0.2">
      <c r="A7" s="103"/>
      <c r="B7" s="151"/>
      <c r="C7" s="5" t="s">
        <v>45</v>
      </c>
      <c r="D7" s="38">
        <v>98120</v>
      </c>
      <c r="E7" s="153"/>
      <c r="F7" s="158"/>
      <c r="G7" s="31">
        <f>+D7+(D7*0.4)</f>
        <v>137368</v>
      </c>
      <c r="H7" s="143"/>
      <c r="I7" s="144"/>
    </row>
    <row r="8" spans="1:9" x14ac:dyDescent="0.2">
      <c r="A8" s="103"/>
      <c r="B8" s="151"/>
      <c r="C8" s="5" t="s">
        <v>46</v>
      </c>
      <c r="D8" s="38">
        <v>105050</v>
      </c>
      <c r="E8" s="159"/>
      <c r="F8" s="160"/>
      <c r="G8" s="31">
        <f>+D8+(D8*0.4)</f>
        <v>147070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38">
        <v>134750</v>
      </c>
      <c r="F9" s="38">
        <v>134750</v>
      </c>
      <c r="G9" s="141"/>
      <c r="H9" s="31">
        <f t="shared" ref="H9:I11" si="0">+E9+(E9*0.4)</f>
        <v>188650</v>
      </c>
      <c r="I9" s="31">
        <f t="shared" si="0"/>
        <v>188650</v>
      </c>
    </row>
    <row r="10" spans="1:9" x14ac:dyDescent="0.2">
      <c r="A10" s="103"/>
      <c r="B10" s="151"/>
      <c r="C10" s="5" t="s">
        <v>47</v>
      </c>
      <c r="D10" s="153"/>
      <c r="E10" s="38">
        <v>145750</v>
      </c>
      <c r="F10" s="38">
        <v>145750</v>
      </c>
      <c r="G10" s="143"/>
      <c r="H10" s="31">
        <f t="shared" si="0"/>
        <v>204050</v>
      </c>
      <c r="I10" s="31">
        <f t="shared" si="0"/>
        <v>204050</v>
      </c>
    </row>
    <row r="11" spans="1:9" x14ac:dyDescent="0.2">
      <c r="A11" s="103"/>
      <c r="B11" s="170"/>
      <c r="C11" s="5" t="s">
        <v>50</v>
      </c>
      <c r="D11" s="159"/>
      <c r="E11" s="38">
        <f>E10+2000</f>
        <v>147750</v>
      </c>
      <c r="F11" s="38">
        <f>F10+2000</f>
        <v>147750</v>
      </c>
      <c r="G11" s="145"/>
      <c r="H11" s="31">
        <f t="shared" si="0"/>
        <v>206850</v>
      </c>
      <c r="I11" s="31">
        <f t="shared" si="0"/>
        <v>206850</v>
      </c>
    </row>
    <row r="12" spans="1:9" x14ac:dyDescent="0.2">
      <c r="A12" s="103" t="s">
        <v>27</v>
      </c>
      <c r="B12" s="150" t="s">
        <v>25</v>
      </c>
      <c r="C12" s="5" t="s">
        <v>40</v>
      </c>
      <c r="D12" s="38">
        <v>55880</v>
      </c>
      <c r="E12" s="156"/>
      <c r="F12" s="157"/>
      <c r="G12" s="31">
        <f>+D12+(D12*0.4)</f>
        <v>78232</v>
      </c>
      <c r="H12" s="141"/>
      <c r="I12" s="142"/>
    </row>
    <row r="13" spans="1:9" x14ac:dyDescent="0.2">
      <c r="A13" s="103"/>
      <c r="B13" s="151"/>
      <c r="C13" s="5" t="s">
        <v>41</v>
      </c>
      <c r="D13" s="38">
        <v>64350</v>
      </c>
      <c r="E13" s="153"/>
      <c r="F13" s="158"/>
      <c r="G13" s="31">
        <f>+D13+(D13*0.4)</f>
        <v>90090</v>
      </c>
      <c r="H13" s="143"/>
      <c r="I13" s="144"/>
    </row>
    <row r="14" spans="1:9" x14ac:dyDescent="0.2">
      <c r="A14" s="103"/>
      <c r="B14" s="151"/>
      <c r="C14" s="5" t="s">
        <v>42</v>
      </c>
      <c r="D14" s="38">
        <v>73700</v>
      </c>
      <c r="E14" s="153"/>
      <c r="F14" s="158"/>
      <c r="G14" s="31">
        <f>+D14+(D14*0.4)</f>
        <v>103180</v>
      </c>
      <c r="H14" s="143"/>
      <c r="I14" s="144"/>
    </row>
    <row r="15" spans="1:9" x14ac:dyDescent="0.2">
      <c r="A15" s="103"/>
      <c r="B15" s="151"/>
      <c r="C15" s="5" t="s">
        <v>45</v>
      </c>
      <c r="D15" s="38">
        <v>80795</v>
      </c>
      <c r="E15" s="153"/>
      <c r="F15" s="158"/>
      <c r="G15" s="31">
        <f>+D15+(D15*0.4)</f>
        <v>113113</v>
      </c>
      <c r="H15" s="143"/>
      <c r="I15" s="144"/>
    </row>
    <row r="16" spans="1:9" x14ac:dyDescent="0.2">
      <c r="A16" s="103"/>
      <c r="B16" s="151"/>
      <c r="C16" s="5" t="s">
        <v>46</v>
      </c>
      <c r="D16" s="38">
        <v>85965</v>
      </c>
      <c r="E16" s="159"/>
      <c r="F16" s="160"/>
      <c r="G16" s="31">
        <f>+D16+(D16*0.4)</f>
        <v>120351</v>
      </c>
      <c r="H16" s="145"/>
      <c r="I16" s="146"/>
    </row>
    <row r="17" spans="1:9" x14ac:dyDescent="0.2">
      <c r="A17" s="103"/>
      <c r="B17" s="151"/>
      <c r="C17" s="5" t="s">
        <v>43</v>
      </c>
      <c r="D17" s="156"/>
      <c r="E17" s="38">
        <v>130350</v>
      </c>
      <c r="F17" s="38">
        <v>90420</v>
      </c>
      <c r="G17" s="141"/>
      <c r="H17" s="31">
        <f t="shared" ref="H17:I19" si="1">+E17+(E17*0.4)</f>
        <v>182490</v>
      </c>
      <c r="I17" s="31">
        <f t="shared" si="1"/>
        <v>126588</v>
      </c>
    </row>
    <row r="18" spans="1:9" x14ac:dyDescent="0.2">
      <c r="A18" s="103"/>
      <c r="B18" s="151"/>
      <c r="C18" s="5" t="s">
        <v>47</v>
      </c>
      <c r="D18" s="153"/>
      <c r="E18" s="38">
        <v>144650</v>
      </c>
      <c r="F18" s="38">
        <v>107250</v>
      </c>
      <c r="G18" s="143"/>
      <c r="H18" s="31">
        <f t="shared" si="1"/>
        <v>202510</v>
      </c>
      <c r="I18" s="31">
        <f t="shared" si="1"/>
        <v>150150</v>
      </c>
    </row>
    <row r="19" spans="1:9" x14ac:dyDescent="0.2">
      <c r="A19" s="103"/>
      <c r="B19" s="170"/>
      <c r="C19" s="5" t="s">
        <v>50</v>
      </c>
      <c r="D19" s="159"/>
      <c r="E19" s="38">
        <f>E18+2000</f>
        <v>146650</v>
      </c>
      <c r="F19" s="38">
        <f>F18+2000</f>
        <v>109250</v>
      </c>
      <c r="G19" s="145"/>
      <c r="H19" s="31">
        <f t="shared" si="1"/>
        <v>205310</v>
      </c>
      <c r="I19" s="31">
        <f t="shared" si="1"/>
        <v>152950</v>
      </c>
    </row>
    <row r="20" spans="1:9" x14ac:dyDescent="0.2">
      <c r="A20" s="147" t="s">
        <v>38</v>
      </c>
      <c r="B20" s="150" t="s">
        <v>25</v>
      </c>
      <c r="C20" s="5" t="s">
        <v>40</v>
      </c>
      <c r="D20" s="38">
        <v>55880</v>
      </c>
      <c r="E20" s="156"/>
      <c r="F20" s="157"/>
      <c r="G20" s="31">
        <f>+D20+(D20*0.4)</f>
        <v>78232</v>
      </c>
      <c r="H20" s="141"/>
      <c r="I20" s="142"/>
    </row>
    <row r="21" spans="1:9" x14ac:dyDescent="0.2">
      <c r="A21" s="197"/>
      <c r="B21" s="151"/>
      <c r="C21" s="5" t="s">
        <v>41</v>
      </c>
      <c r="D21" s="38">
        <v>64350</v>
      </c>
      <c r="E21" s="153"/>
      <c r="F21" s="158"/>
      <c r="G21" s="31">
        <f>+D21+(D21*0.4)</f>
        <v>90090</v>
      </c>
      <c r="H21" s="143"/>
      <c r="I21" s="144"/>
    </row>
    <row r="22" spans="1:9" x14ac:dyDescent="0.2">
      <c r="A22" s="197"/>
      <c r="B22" s="151"/>
      <c r="C22" s="5" t="s">
        <v>42</v>
      </c>
      <c r="D22" s="38">
        <v>73700</v>
      </c>
      <c r="E22" s="153"/>
      <c r="F22" s="158"/>
      <c r="G22" s="31">
        <f>+D22+(D22*0.4)</f>
        <v>103180</v>
      </c>
      <c r="H22" s="143"/>
      <c r="I22" s="144"/>
    </row>
    <row r="23" spans="1:9" x14ac:dyDescent="0.2">
      <c r="A23" s="197"/>
      <c r="B23" s="151"/>
      <c r="C23" s="5" t="s">
        <v>45</v>
      </c>
      <c r="D23" s="38">
        <v>80795</v>
      </c>
      <c r="E23" s="153"/>
      <c r="F23" s="158"/>
      <c r="G23" s="31">
        <f>+D23+(D23*0.4)</f>
        <v>113113</v>
      </c>
      <c r="H23" s="143"/>
      <c r="I23" s="144"/>
    </row>
    <row r="24" spans="1:9" x14ac:dyDescent="0.2">
      <c r="A24" s="197"/>
      <c r="B24" s="151"/>
      <c r="C24" s="5" t="s">
        <v>46</v>
      </c>
      <c r="D24" s="38">
        <v>85965</v>
      </c>
      <c r="E24" s="159"/>
      <c r="F24" s="160"/>
      <c r="G24" s="31">
        <f>+D24+(D24*0.4)</f>
        <v>120351</v>
      </c>
      <c r="H24" s="145"/>
      <c r="I24" s="146"/>
    </row>
    <row r="25" spans="1:9" x14ac:dyDescent="0.2">
      <c r="A25" s="197"/>
      <c r="B25" s="151"/>
      <c r="C25" s="5" t="s">
        <v>43</v>
      </c>
      <c r="D25" s="156"/>
      <c r="E25" s="38">
        <v>130350</v>
      </c>
      <c r="F25" s="38">
        <v>90420</v>
      </c>
      <c r="G25" s="141"/>
      <c r="H25" s="31">
        <f t="shared" ref="H25:I27" si="2">+E25+(E25*0.4)</f>
        <v>182490</v>
      </c>
      <c r="I25" s="31">
        <f t="shared" si="2"/>
        <v>126588</v>
      </c>
    </row>
    <row r="26" spans="1:9" x14ac:dyDescent="0.2">
      <c r="A26" s="197"/>
      <c r="B26" s="151"/>
      <c r="C26" s="5" t="s">
        <v>47</v>
      </c>
      <c r="D26" s="153"/>
      <c r="E26" s="38">
        <v>144650</v>
      </c>
      <c r="F26" s="38">
        <v>107250</v>
      </c>
      <c r="G26" s="143"/>
      <c r="H26" s="31">
        <f t="shared" si="2"/>
        <v>202510</v>
      </c>
      <c r="I26" s="31">
        <f t="shared" si="2"/>
        <v>150150</v>
      </c>
    </row>
    <row r="27" spans="1:9" ht="13.5" thickBot="1" x14ac:dyDescent="0.25">
      <c r="A27" s="198"/>
      <c r="B27" s="152"/>
      <c r="C27" s="6" t="s">
        <v>50</v>
      </c>
      <c r="D27" s="154"/>
      <c r="E27" s="38">
        <f>E26+2000</f>
        <v>146650</v>
      </c>
      <c r="F27" s="38">
        <f>F26+2000</f>
        <v>109250</v>
      </c>
      <c r="G27" s="155"/>
      <c r="H27" s="32">
        <f t="shared" si="2"/>
        <v>205310</v>
      </c>
      <c r="I27" s="32">
        <f t="shared" si="2"/>
        <v>152950</v>
      </c>
    </row>
    <row r="29" spans="1:9" x14ac:dyDescent="0.2">
      <c r="A29" s="15" t="s">
        <v>235</v>
      </c>
    </row>
  </sheetData>
  <sheetProtection algorithmName="SHA-512" hashValue="BEsg37kfgJWV9z9/K2j25l+3BqTG+8gpjS2+qn10NbpYPJ7pXSzPz5FneMZxDkCKjbp7rrCn7FJXMAXNF1kEmw==" saltValue="1Zx45xMjaDofB8V5qltp3Q==" spinCount="100000" sheet="1" objects="1" scenarios="1"/>
  <mergeCells count="24">
    <mergeCell ref="H12:I16"/>
    <mergeCell ref="H4:I8"/>
    <mergeCell ref="H20:I24"/>
    <mergeCell ref="A20:A27"/>
    <mergeCell ref="B20:B27"/>
    <mergeCell ref="E20:F24"/>
    <mergeCell ref="D25:D27"/>
    <mergeCell ref="G25:G27"/>
    <mergeCell ref="A12:A19"/>
    <mergeCell ref="B12:B19"/>
    <mergeCell ref="E12:F16"/>
    <mergeCell ref="D17:D19"/>
    <mergeCell ref="G17:G19"/>
    <mergeCell ref="A4:A11"/>
    <mergeCell ref="B4:B11"/>
    <mergeCell ref="E4:F8"/>
    <mergeCell ref="A1:H1"/>
    <mergeCell ref="G2:I2"/>
    <mergeCell ref="D9:D11"/>
    <mergeCell ref="G9:G11"/>
    <mergeCell ref="A2:A3"/>
    <mergeCell ref="B2:B3"/>
    <mergeCell ref="C2:C3"/>
    <mergeCell ref="D2:F2"/>
  </mergeCells>
  <hyperlinks>
    <hyperlink ref="A4" r:id="rId1" display="http://www.oocl.com/india/eng/localinformation/localsurcharges/default.htm" xr:uid="{00000000-0004-0000-1100-000000000000}"/>
    <hyperlink ref="A12" r:id="rId2" display="http://www.oocl.com/india/eng/localinformation/localsurcharges/Local+Surcharge+for+Mundra.htm" xr:uid="{00000000-0004-0000-1100-000001000000}"/>
    <hyperlink ref="I1" location="'IHL CITY-ICD LIST'!A1" display="HOME" xr:uid="{A9498102-0E5D-4874-A9B6-27F562A5CF89}"/>
  </hyperlinks>
  <pageMargins left="0.7" right="0.7" top="0.75" bottom="0.75" header="0.3" footer="0.3"/>
  <pageSetup paperSize="9" scale="58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1"/>
  <sheetViews>
    <sheetView view="pageBreakPreview" zoomScale="175" zoomScaleNormal="130" zoomScaleSheetLayoutView="17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1.7109375" customWidth="1"/>
  </cols>
  <sheetData>
    <row r="1" spans="1:9" ht="21" x14ac:dyDescent="0.2">
      <c r="A1" s="166" t="s">
        <v>93</v>
      </c>
      <c r="B1" s="167"/>
      <c r="C1" s="167"/>
      <c r="D1" s="167"/>
      <c r="E1" s="167"/>
      <c r="F1" s="167"/>
      <c r="G1" s="167"/>
      <c r="H1" s="167"/>
      <c r="I1" s="40" t="s">
        <v>106</v>
      </c>
    </row>
    <row r="2" spans="1:9" x14ac:dyDescent="0.2">
      <c r="A2" s="163" t="s">
        <v>18</v>
      </c>
      <c r="B2" s="171" t="s">
        <v>19</v>
      </c>
      <c r="C2" s="138" t="s">
        <v>20</v>
      </c>
      <c r="D2" s="138" t="s">
        <v>33</v>
      </c>
      <c r="E2" s="138"/>
      <c r="F2" s="138"/>
      <c r="G2" s="168" t="s">
        <v>30</v>
      </c>
      <c r="H2" s="169"/>
      <c r="I2" s="169"/>
    </row>
    <row r="3" spans="1:9" x14ac:dyDescent="0.2">
      <c r="A3" s="163"/>
      <c r="B3" s="136"/>
      <c r="C3" s="138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3" t="s">
        <v>24</v>
      </c>
      <c r="B4" s="150" t="s">
        <v>25</v>
      </c>
      <c r="C4" s="5" t="s">
        <v>40</v>
      </c>
      <c r="D4" s="44">
        <v>40600</v>
      </c>
      <c r="E4" s="156"/>
      <c r="F4" s="157"/>
      <c r="G4" s="31">
        <f>D4*1.4</f>
        <v>56840</v>
      </c>
      <c r="H4" s="141"/>
      <c r="I4" s="142"/>
    </row>
    <row r="5" spans="1:9" x14ac:dyDescent="0.2">
      <c r="A5" s="103"/>
      <c r="B5" s="151"/>
      <c r="C5" s="5" t="s">
        <v>41</v>
      </c>
      <c r="D5" s="44">
        <v>44000</v>
      </c>
      <c r="E5" s="153"/>
      <c r="F5" s="158"/>
      <c r="G5" s="31">
        <f>D5*1.4</f>
        <v>61599.999999999993</v>
      </c>
      <c r="H5" s="143"/>
      <c r="I5" s="144"/>
    </row>
    <row r="6" spans="1:9" x14ac:dyDescent="0.2">
      <c r="A6" s="103"/>
      <c r="B6" s="151"/>
      <c r="C6" s="5" t="s">
        <v>42</v>
      </c>
      <c r="D6" s="44">
        <v>48000</v>
      </c>
      <c r="E6" s="153"/>
      <c r="F6" s="158"/>
      <c r="G6" s="31">
        <f>D6*1.4</f>
        <v>67200</v>
      </c>
      <c r="H6" s="143"/>
      <c r="I6" s="144"/>
    </row>
    <row r="7" spans="1:9" x14ac:dyDescent="0.2">
      <c r="A7" s="103"/>
      <c r="B7" s="151"/>
      <c r="C7" s="5" t="s">
        <v>52</v>
      </c>
      <c r="D7" s="44">
        <v>50600</v>
      </c>
      <c r="E7" s="153"/>
      <c r="F7" s="158"/>
      <c r="G7" s="31">
        <f>D7*1.4</f>
        <v>70840</v>
      </c>
      <c r="H7" s="143"/>
      <c r="I7" s="144"/>
    </row>
    <row r="8" spans="1:9" x14ac:dyDescent="0.2">
      <c r="A8" s="103"/>
      <c r="B8" s="151"/>
      <c r="C8" s="5" t="s">
        <v>53</v>
      </c>
      <c r="D8" s="44">
        <v>53700</v>
      </c>
      <c r="E8" s="159"/>
      <c r="F8" s="160"/>
      <c r="G8" s="31">
        <f>D8*1.4</f>
        <v>75180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90800</v>
      </c>
      <c r="F9" s="44">
        <v>71100</v>
      </c>
      <c r="G9" s="141"/>
      <c r="H9" s="27">
        <f t="shared" ref="H9:I11" si="0">E9*1.4</f>
        <v>127119.99999999999</v>
      </c>
      <c r="I9" s="27">
        <f t="shared" si="0"/>
        <v>99540</v>
      </c>
    </row>
    <row r="10" spans="1:9" x14ac:dyDescent="0.2">
      <c r="A10" s="103"/>
      <c r="B10" s="151"/>
      <c r="C10" s="5" t="s">
        <v>51</v>
      </c>
      <c r="D10" s="153"/>
      <c r="E10" s="44">
        <v>96300</v>
      </c>
      <c r="F10" s="44">
        <v>76600</v>
      </c>
      <c r="G10" s="143"/>
      <c r="H10" s="27">
        <f t="shared" si="0"/>
        <v>134820</v>
      </c>
      <c r="I10" s="27">
        <f t="shared" si="0"/>
        <v>107240</v>
      </c>
    </row>
    <row r="11" spans="1:9" ht="13.5" thickBot="1" x14ac:dyDescent="0.25">
      <c r="A11" s="161"/>
      <c r="B11" s="152"/>
      <c r="C11" s="6" t="s">
        <v>54</v>
      </c>
      <c r="D11" s="154"/>
      <c r="E11" s="44">
        <v>100300</v>
      </c>
      <c r="F11" s="44">
        <v>80600</v>
      </c>
      <c r="G11" s="155"/>
      <c r="H11" s="33">
        <f t="shared" si="0"/>
        <v>140420</v>
      </c>
      <c r="I11" s="33">
        <f t="shared" si="0"/>
        <v>112840</v>
      </c>
    </row>
  </sheetData>
  <sheetProtection algorithmName="SHA-512" hashValue="Rzlt3M0lwv21PdhH1ldU3ayuTpRDoxbfkRFqjbUDpfeXhI4qw71UJdLHrk2AaEeI5k/hrazL5WljSLrGk5FfYg==" saltValue="TGbIYMbR2Eqx/DTq6BtkkA==" spinCount="100000" sheet="1" objects="1" scenarios="1"/>
  <mergeCells count="12">
    <mergeCell ref="A1:H1"/>
    <mergeCell ref="A4:A11"/>
    <mergeCell ref="B4:B11"/>
    <mergeCell ref="A2:A3"/>
    <mergeCell ref="B2:B3"/>
    <mergeCell ref="C2:C3"/>
    <mergeCell ref="D2:F2"/>
    <mergeCell ref="E4:F8"/>
    <mergeCell ref="D9:D11"/>
    <mergeCell ref="G9:G11"/>
    <mergeCell ref="G2:I2"/>
    <mergeCell ref="H4:I8"/>
  </mergeCells>
  <hyperlinks>
    <hyperlink ref="A4" r:id="rId1" display="http://www.oocl.com/india/eng/localinformation/localsurcharges/default.htm" xr:uid="{00000000-0004-0000-1200-000000000000}"/>
    <hyperlink ref="I1" location="'IHL CITY-ICD LIST'!A1" display="HOME" xr:uid="{AB814A89-5F48-466E-AC6B-537DFD8242FF}"/>
  </hyperlinks>
  <pageMargins left="0.7" right="0.7" top="0.75" bottom="0.75" header="0.3" footer="0.3"/>
  <pageSetup paperSize="9" scale="5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view="pageBreakPreview" zoomScale="175" zoomScaleNormal="100" zoomScaleSheetLayoutView="17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" x14ac:dyDescent="0.2">
      <c r="A1" s="166" t="s">
        <v>31</v>
      </c>
      <c r="B1" s="167"/>
      <c r="C1" s="167"/>
      <c r="D1" s="167"/>
      <c r="E1" s="167"/>
      <c r="F1" s="167"/>
      <c r="G1" s="167"/>
      <c r="H1" s="167"/>
      <c r="I1" s="11" t="s">
        <v>106</v>
      </c>
    </row>
    <row r="2" spans="1:9" x14ac:dyDescent="0.2">
      <c r="A2" s="163" t="s">
        <v>18</v>
      </c>
      <c r="B2" s="171" t="s">
        <v>19</v>
      </c>
      <c r="C2" s="138" t="s">
        <v>20</v>
      </c>
      <c r="D2" s="138" t="s">
        <v>33</v>
      </c>
      <c r="E2" s="138"/>
      <c r="F2" s="138"/>
      <c r="G2" s="168" t="s">
        <v>30</v>
      </c>
      <c r="H2" s="169"/>
      <c r="I2" s="169"/>
    </row>
    <row r="3" spans="1:9" x14ac:dyDescent="0.2">
      <c r="A3" s="163"/>
      <c r="B3" s="136"/>
      <c r="C3" s="138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3" t="s">
        <v>24</v>
      </c>
      <c r="B4" s="150" t="s">
        <v>25</v>
      </c>
      <c r="C4" s="5" t="s">
        <v>40</v>
      </c>
      <c r="D4" s="44">
        <v>60500</v>
      </c>
      <c r="E4" s="156"/>
      <c r="F4" s="157"/>
      <c r="G4" s="30">
        <f t="shared" ref="G4:G15" si="0">+D4+(D4*0.4)</f>
        <v>84700</v>
      </c>
      <c r="H4" s="156"/>
      <c r="I4" s="157"/>
    </row>
    <row r="5" spans="1:9" x14ac:dyDescent="0.2">
      <c r="A5" s="103"/>
      <c r="B5" s="151"/>
      <c r="C5" s="5" t="s">
        <v>41</v>
      </c>
      <c r="D5" s="44">
        <v>69080</v>
      </c>
      <c r="E5" s="153"/>
      <c r="F5" s="158"/>
      <c r="G5" s="30">
        <f t="shared" si="0"/>
        <v>96712</v>
      </c>
      <c r="H5" s="153"/>
      <c r="I5" s="158"/>
    </row>
    <row r="6" spans="1:9" x14ac:dyDescent="0.2">
      <c r="A6" s="103"/>
      <c r="B6" s="151"/>
      <c r="C6" s="5" t="s">
        <v>42</v>
      </c>
      <c r="D6" s="44">
        <v>80850</v>
      </c>
      <c r="E6" s="153"/>
      <c r="F6" s="158"/>
      <c r="G6" s="30">
        <f t="shared" si="0"/>
        <v>113190</v>
      </c>
      <c r="H6" s="153"/>
      <c r="I6" s="158"/>
    </row>
    <row r="7" spans="1:9" x14ac:dyDescent="0.2">
      <c r="A7" s="103"/>
      <c r="B7" s="151"/>
      <c r="C7" s="5" t="s">
        <v>52</v>
      </c>
      <c r="D7" s="44">
        <v>86680</v>
      </c>
      <c r="E7" s="153"/>
      <c r="F7" s="158"/>
      <c r="G7" s="30">
        <f t="shared" si="0"/>
        <v>121352</v>
      </c>
      <c r="H7" s="153"/>
      <c r="I7" s="158"/>
    </row>
    <row r="8" spans="1:9" x14ac:dyDescent="0.2">
      <c r="A8" s="103"/>
      <c r="B8" s="151"/>
      <c r="C8" s="5" t="s">
        <v>53</v>
      </c>
      <c r="D8" s="44">
        <v>97350</v>
      </c>
      <c r="E8" s="159"/>
      <c r="F8" s="160"/>
      <c r="G8" s="30">
        <f t="shared" si="0"/>
        <v>136290</v>
      </c>
      <c r="H8" s="159"/>
      <c r="I8" s="160"/>
    </row>
    <row r="9" spans="1:9" x14ac:dyDescent="0.2">
      <c r="A9" s="103"/>
      <c r="B9" s="151"/>
      <c r="C9" s="5" t="s">
        <v>43</v>
      </c>
      <c r="D9" s="156"/>
      <c r="E9" s="44">
        <v>138050</v>
      </c>
      <c r="F9" s="44">
        <v>98450</v>
      </c>
      <c r="G9" s="30"/>
      <c r="H9" s="5">
        <f t="shared" ref="H9:I11" si="1">+E9+(E9*0.4)</f>
        <v>193270</v>
      </c>
      <c r="I9" s="5">
        <f t="shared" si="1"/>
        <v>137830</v>
      </c>
    </row>
    <row r="10" spans="1:9" x14ac:dyDescent="0.2">
      <c r="A10" s="103"/>
      <c r="B10" s="151"/>
      <c r="C10" s="5" t="s">
        <v>51</v>
      </c>
      <c r="D10" s="153"/>
      <c r="E10" s="44">
        <v>152350</v>
      </c>
      <c r="F10" s="44">
        <v>109890</v>
      </c>
      <c r="G10" s="30"/>
      <c r="H10" s="5">
        <f t="shared" si="1"/>
        <v>213290</v>
      </c>
      <c r="I10" s="5">
        <f t="shared" si="1"/>
        <v>153846</v>
      </c>
    </row>
    <row r="11" spans="1:9" x14ac:dyDescent="0.2">
      <c r="A11" s="103"/>
      <c r="B11" s="170"/>
      <c r="C11" s="5" t="s">
        <v>54</v>
      </c>
      <c r="D11" s="159"/>
      <c r="E11" s="44">
        <f>E10+2000</f>
        <v>154350</v>
      </c>
      <c r="F11" s="44">
        <f>F10+2000</f>
        <v>111890</v>
      </c>
      <c r="G11" s="30"/>
      <c r="H11" s="5">
        <f t="shared" si="1"/>
        <v>216090</v>
      </c>
      <c r="I11" s="5">
        <f t="shared" si="1"/>
        <v>156646</v>
      </c>
    </row>
    <row r="12" spans="1:9" x14ac:dyDescent="0.2">
      <c r="A12" s="103" t="s">
        <v>38</v>
      </c>
      <c r="B12" s="150" t="s">
        <v>25</v>
      </c>
      <c r="C12" s="5" t="s">
        <v>40</v>
      </c>
      <c r="D12" s="44">
        <v>51480</v>
      </c>
      <c r="E12" s="156"/>
      <c r="F12" s="157"/>
      <c r="G12" s="30">
        <f t="shared" si="0"/>
        <v>72072</v>
      </c>
      <c r="H12" s="156"/>
      <c r="I12" s="157"/>
    </row>
    <row r="13" spans="1:9" x14ac:dyDescent="0.2">
      <c r="A13" s="107"/>
      <c r="B13" s="151"/>
      <c r="C13" s="5" t="s">
        <v>41</v>
      </c>
      <c r="D13" s="44">
        <v>59950</v>
      </c>
      <c r="E13" s="153"/>
      <c r="F13" s="158"/>
      <c r="G13" s="30">
        <f t="shared" si="0"/>
        <v>83930</v>
      </c>
      <c r="H13" s="153"/>
      <c r="I13" s="158"/>
    </row>
    <row r="14" spans="1:9" x14ac:dyDescent="0.2">
      <c r="A14" s="107"/>
      <c r="B14" s="151"/>
      <c r="C14" s="5" t="s">
        <v>42</v>
      </c>
      <c r="D14" s="44">
        <v>67650</v>
      </c>
      <c r="E14" s="153"/>
      <c r="F14" s="158"/>
      <c r="G14" s="30">
        <f t="shared" si="0"/>
        <v>94710</v>
      </c>
      <c r="H14" s="153"/>
      <c r="I14" s="158"/>
    </row>
    <row r="15" spans="1:9" x14ac:dyDescent="0.2">
      <c r="A15" s="107"/>
      <c r="B15" s="151"/>
      <c r="C15" s="5" t="s">
        <v>52</v>
      </c>
      <c r="D15" s="44">
        <v>74580</v>
      </c>
      <c r="E15" s="153"/>
      <c r="F15" s="158"/>
      <c r="G15" s="30">
        <f t="shared" si="0"/>
        <v>104412</v>
      </c>
      <c r="H15" s="153"/>
      <c r="I15" s="158"/>
    </row>
    <row r="16" spans="1:9" x14ac:dyDescent="0.2">
      <c r="A16" s="107"/>
      <c r="B16" s="151"/>
      <c r="C16" s="5" t="s">
        <v>53</v>
      </c>
      <c r="D16" s="44">
        <v>87890</v>
      </c>
      <c r="E16" s="159"/>
      <c r="F16" s="160"/>
      <c r="G16" s="30">
        <f>+D16+(D16*0.4)</f>
        <v>123046</v>
      </c>
      <c r="H16" s="159"/>
      <c r="I16" s="160"/>
    </row>
    <row r="17" spans="1:9" x14ac:dyDescent="0.2">
      <c r="A17" s="107"/>
      <c r="B17" s="151"/>
      <c r="C17" s="5" t="s">
        <v>43</v>
      </c>
      <c r="D17" s="156"/>
      <c r="E17" s="44">
        <v>116050</v>
      </c>
      <c r="F17" s="44">
        <v>89760</v>
      </c>
      <c r="G17" s="156"/>
      <c r="H17" s="5">
        <f t="shared" ref="H17:I19" si="2">+E17+(E17*0.4)</f>
        <v>162470</v>
      </c>
      <c r="I17" s="5">
        <f t="shared" si="2"/>
        <v>125664</v>
      </c>
    </row>
    <row r="18" spans="1:9" x14ac:dyDescent="0.2">
      <c r="A18" s="107"/>
      <c r="B18" s="151"/>
      <c r="C18" s="5" t="s">
        <v>51</v>
      </c>
      <c r="D18" s="153"/>
      <c r="E18" s="44">
        <v>128150</v>
      </c>
      <c r="F18" s="44">
        <v>107140</v>
      </c>
      <c r="G18" s="153"/>
      <c r="H18" s="5">
        <f t="shared" si="2"/>
        <v>179410</v>
      </c>
      <c r="I18" s="5">
        <f t="shared" si="2"/>
        <v>149996</v>
      </c>
    </row>
    <row r="19" spans="1:9" ht="13.5" thickBot="1" x14ac:dyDescent="0.25">
      <c r="A19" s="108"/>
      <c r="B19" s="152"/>
      <c r="C19" s="6" t="s">
        <v>54</v>
      </c>
      <c r="D19" s="154"/>
      <c r="E19" s="44">
        <f>E18+2000</f>
        <v>130150</v>
      </c>
      <c r="F19" s="44">
        <f>F18+2000</f>
        <v>109140</v>
      </c>
      <c r="G19" s="154"/>
      <c r="H19" s="6">
        <f t="shared" si="2"/>
        <v>182210</v>
      </c>
      <c r="I19" s="6">
        <f t="shared" si="2"/>
        <v>152796</v>
      </c>
    </row>
    <row r="21" spans="1:9" x14ac:dyDescent="0.2">
      <c r="A21" s="15" t="s">
        <v>235</v>
      </c>
    </row>
  </sheetData>
  <sheetProtection algorithmName="SHA-512" hashValue="H7Ze6X6xbOz/fTg+6dLMmgpCLaW0pfeEkDEDJAVtvskHGDI/neynvKjr/0Fhtwp8Ew9YbAfHtrqAv70DDw3gsg==" saltValue="s5Vpf6kdyTcKjy0dx1NEbw==" spinCount="100000" sheet="1" objects="1" scenarios="1"/>
  <mergeCells count="17">
    <mergeCell ref="D2:F2"/>
    <mergeCell ref="H4:I8"/>
    <mergeCell ref="A1:H1"/>
    <mergeCell ref="G2:I2"/>
    <mergeCell ref="G17:G19"/>
    <mergeCell ref="H12:I16"/>
    <mergeCell ref="E12:F16"/>
    <mergeCell ref="A12:A19"/>
    <mergeCell ref="B12:B19"/>
    <mergeCell ref="D17:D19"/>
    <mergeCell ref="D9:D11"/>
    <mergeCell ref="E4:F8"/>
    <mergeCell ref="A4:A11"/>
    <mergeCell ref="B4:B11"/>
    <mergeCell ref="A2:A3"/>
    <mergeCell ref="B2:B3"/>
    <mergeCell ref="C2:C3"/>
  </mergeCells>
  <hyperlinks>
    <hyperlink ref="A4" r:id="rId1" display="http://www.oocl.com/india/eng/localinformation/localsurcharges/default.htm" xr:uid="{00000000-0004-0000-1300-000000000000}"/>
    <hyperlink ref="I1" location="'IHL CITY-ICD LIST'!A1" display="HOME" xr:uid="{00000000-0004-0000-1300-000001000000}"/>
  </hyperlinks>
  <pageMargins left="0.7" right="0.7" top="0.75" bottom="0.75" header="0.3" footer="0.3"/>
  <pageSetup paperSize="9" scale="60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"/>
  <sheetViews>
    <sheetView view="pageBreakPreview" zoomScale="180" zoomScaleNormal="100" zoomScaleSheetLayoutView="180" workbookViewId="0">
      <selection sqref="A1:H1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  <col min="4" max="9" width="10.7109375" customWidth="1"/>
  </cols>
  <sheetData>
    <row r="1" spans="1:9" ht="21" x14ac:dyDescent="0.2">
      <c r="A1" s="166" t="s">
        <v>92</v>
      </c>
      <c r="B1" s="167"/>
      <c r="C1" s="167"/>
      <c r="D1" s="167"/>
      <c r="E1" s="167"/>
      <c r="F1" s="167"/>
      <c r="G1" s="167"/>
      <c r="H1" s="167"/>
      <c r="I1" s="11" t="s">
        <v>106</v>
      </c>
    </row>
    <row r="2" spans="1:9" x14ac:dyDescent="0.2">
      <c r="A2" s="163" t="s">
        <v>18</v>
      </c>
      <c r="B2" s="171" t="s">
        <v>19</v>
      </c>
      <c r="C2" s="138" t="s">
        <v>20</v>
      </c>
      <c r="D2" s="138" t="s">
        <v>33</v>
      </c>
      <c r="E2" s="138"/>
      <c r="F2" s="138"/>
      <c r="G2" s="168" t="s">
        <v>30</v>
      </c>
      <c r="H2" s="169"/>
      <c r="I2" s="169"/>
    </row>
    <row r="3" spans="1:9" x14ac:dyDescent="0.2">
      <c r="A3" s="163"/>
      <c r="B3" s="136"/>
      <c r="C3" s="138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8" t="s">
        <v>24</v>
      </c>
      <c r="B4" s="19" t="s">
        <v>25</v>
      </c>
      <c r="C4" s="209" t="s">
        <v>257</v>
      </c>
      <c r="D4" s="210"/>
      <c r="E4" s="210"/>
      <c r="F4" s="210"/>
      <c r="G4" s="210"/>
      <c r="H4" s="210"/>
      <c r="I4" s="210"/>
    </row>
  </sheetData>
  <sheetProtection algorithmName="SHA-512" hashValue="okJ+o5hjh0NNaZInqjz+bW/Yur6UBDUv+IcJDY0VELUt1jVzUlk8yp3LIo8HP42hnSJHB2v0RjPgqi3j8G+x2Q==" saltValue="nnit5JjY8A3hwDnnh7YBew==" spinCount="100000" sheet="1" objects="1" scenarios="1"/>
  <mergeCells count="7">
    <mergeCell ref="C4:I4"/>
    <mergeCell ref="A1:H1"/>
    <mergeCell ref="G2:I2"/>
    <mergeCell ref="A2:A3"/>
    <mergeCell ref="B2:B3"/>
    <mergeCell ref="C2:C3"/>
    <mergeCell ref="D2:F2"/>
  </mergeCells>
  <hyperlinks>
    <hyperlink ref="A4" r:id="rId1" display="http://www.oocl.com/india/eng/localinformation/localsurcharges/default.htm" xr:uid="{00000000-0004-0000-1400-000000000000}"/>
    <hyperlink ref="I1" location="'IHL CITY-ICD LIST'!A1" display="HOME" xr:uid="{85AD1CA9-4BA3-410A-AAF8-BB9774873487}"/>
  </hyperlinks>
  <pageMargins left="0.7" right="0.7" top="0.75" bottom="0.75" header="0.3" footer="0.3"/>
  <pageSetup paperSize="9" scale="60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1"/>
  <sheetViews>
    <sheetView view="pageBreakPreview" zoomScale="160" zoomScaleNormal="100" zoomScaleSheetLayoutView="160" workbookViewId="0">
      <selection activeCell="I1" sqref="I1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89" t="s">
        <v>91</v>
      </c>
      <c r="B1" s="90"/>
      <c r="C1" s="90"/>
      <c r="D1" s="90"/>
      <c r="E1" s="90"/>
      <c r="F1" s="90"/>
      <c r="G1" s="90"/>
      <c r="H1" s="90"/>
      <c r="I1" s="84" t="s">
        <v>106</v>
      </c>
    </row>
    <row r="2" spans="1:9" x14ac:dyDescent="0.2">
      <c r="A2" s="223" t="s">
        <v>18</v>
      </c>
      <c r="B2" s="224" t="s">
        <v>19</v>
      </c>
      <c r="C2" s="226" t="s">
        <v>20</v>
      </c>
      <c r="D2" s="226" t="s">
        <v>33</v>
      </c>
      <c r="E2" s="226"/>
      <c r="F2" s="226"/>
      <c r="G2" s="211" t="s">
        <v>30</v>
      </c>
      <c r="H2" s="212"/>
      <c r="I2" s="212"/>
    </row>
    <row r="3" spans="1:9" x14ac:dyDescent="0.2">
      <c r="A3" s="127"/>
      <c r="B3" s="225"/>
      <c r="C3" s="128"/>
      <c r="D3" s="46" t="s">
        <v>21</v>
      </c>
      <c r="E3" s="46" t="s">
        <v>22</v>
      </c>
      <c r="F3" s="45" t="s">
        <v>23</v>
      </c>
      <c r="G3" s="46" t="s">
        <v>21</v>
      </c>
      <c r="H3" s="45" t="s">
        <v>22</v>
      </c>
      <c r="I3" s="45" t="s">
        <v>23</v>
      </c>
    </row>
    <row r="4" spans="1:9" x14ac:dyDescent="0.2">
      <c r="A4" s="105" t="s">
        <v>24</v>
      </c>
      <c r="B4" s="201" t="s">
        <v>25</v>
      </c>
      <c r="C4" s="5" t="s">
        <v>40</v>
      </c>
      <c r="D4" s="44">
        <v>41900</v>
      </c>
      <c r="E4" s="213"/>
      <c r="F4" s="214"/>
      <c r="G4" s="31">
        <f>D4*1.4</f>
        <v>58659.999999999993</v>
      </c>
      <c r="H4" s="213"/>
      <c r="I4" s="214"/>
    </row>
    <row r="5" spans="1:9" x14ac:dyDescent="0.2">
      <c r="A5" s="105"/>
      <c r="B5" s="202"/>
      <c r="C5" s="5" t="s">
        <v>41</v>
      </c>
      <c r="D5" s="44">
        <v>46900</v>
      </c>
      <c r="E5" s="215"/>
      <c r="F5" s="216"/>
      <c r="G5" s="31">
        <f>D5*1.4</f>
        <v>65660</v>
      </c>
      <c r="H5" s="215"/>
      <c r="I5" s="216"/>
    </row>
    <row r="6" spans="1:9" x14ac:dyDescent="0.2">
      <c r="A6" s="105"/>
      <c r="B6" s="202"/>
      <c r="C6" s="5" t="s">
        <v>42</v>
      </c>
      <c r="D6" s="44">
        <v>53700</v>
      </c>
      <c r="E6" s="215"/>
      <c r="F6" s="216"/>
      <c r="G6" s="31">
        <f>D6*1.4</f>
        <v>75180</v>
      </c>
      <c r="H6" s="215"/>
      <c r="I6" s="216"/>
    </row>
    <row r="7" spans="1:9" x14ac:dyDescent="0.2">
      <c r="A7" s="105"/>
      <c r="B7" s="202"/>
      <c r="C7" s="5" t="s">
        <v>52</v>
      </c>
      <c r="D7" s="44">
        <v>59100</v>
      </c>
      <c r="E7" s="215"/>
      <c r="F7" s="216"/>
      <c r="G7" s="31">
        <f>D7*1.4</f>
        <v>82740</v>
      </c>
      <c r="H7" s="215"/>
      <c r="I7" s="216"/>
    </row>
    <row r="8" spans="1:9" x14ac:dyDescent="0.2">
      <c r="A8" s="105"/>
      <c r="B8" s="202"/>
      <c r="C8" s="5" t="s">
        <v>53</v>
      </c>
      <c r="D8" s="44">
        <v>53300</v>
      </c>
      <c r="E8" s="217"/>
      <c r="F8" s="218"/>
      <c r="G8" s="31">
        <f>D8*1.4</f>
        <v>74620</v>
      </c>
      <c r="H8" s="217"/>
      <c r="I8" s="218"/>
    </row>
    <row r="9" spans="1:9" x14ac:dyDescent="0.2">
      <c r="A9" s="105"/>
      <c r="B9" s="202"/>
      <c r="C9" s="5" t="s">
        <v>43</v>
      </c>
      <c r="D9" s="219"/>
      <c r="E9" s="44">
        <v>83600</v>
      </c>
      <c r="F9" s="44">
        <v>65800</v>
      </c>
      <c r="G9" s="213"/>
      <c r="H9" s="27">
        <f t="shared" ref="H9:I11" si="0">E9*1.4</f>
        <v>117039.99999999999</v>
      </c>
      <c r="I9" s="27">
        <f t="shared" si="0"/>
        <v>92120</v>
      </c>
    </row>
    <row r="10" spans="1:9" x14ac:dyDescent="0.2">
      <c r="A10" s="105"/>
      <c r="B10" s="202"/>
      <c r="C10" s="5" t="s">
        <v>51</v>
      </c>
      <c r="D10" s="220"/>
      <c r="E10" s="44">
        <v>92500</v>
      </c>
      <c r="F10" s="44">
        <v>74000</v>
      </c>
      <c r="G10" s="215"/>
      <c r="H10" s="27">
        <f t="shared" si="0"/>
        <v>129499.99999999999</v>
      </c>
      <c r="I10" s="27">
        <f t="shared" si="0"/>
        <v>103600</v>
      </c>
    </row>
    <row r="11" spans="1:9" ht="13.5" thickBot="1" x14ac:dyDescent="0.25">
      <c r="A11" s="200"/>
      <c r="B11" s="203"/>
      <c r="C11" s="6" t="s">
        <v>54</v>
      </c>
      <c r="D11" s="221"/>
      <c r="E11" s="44">
        <v>96500</v>
      </c>
      <c r="F11" s="44">
        <v>78000</v>
      </c>
      <c r="G11" s="222"/>
      <c r="H11" s="33">
        <f t="shared" si="0"/>
        <v>135100</v>
      </c>
      <c r="I11" s="33">
        <f t="shared" si="0"/>
        <v>109200</v>
      </c>
    </row>
  </sheetData>
  <sheetProtection algorithmName="SHA-512" hashValue="MxIBpXbjfHPqRMGR7ZNSeOwrGqclwrZOxB8HUELvfkavFNIeF/fg/VbDr3RfVUvmc6u119ste2DmatM7F/yUzg==" saltValue="FBYqTOQaFwScAMVjntZNOw==" spinCount="100000" sheet="1" objects="1" scenarios="1"/>
  <mergeCells count="11"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1500-000000000000}"/>
    <hyperlink ref="I1" location="'IHL CITY-ICD LIST'!A1" display="HOME" xr:uid="{AE38BA25-4C29-4D6D-825E-D94280A34187}"/>
  </hyperlinks>
  <pageMargins left="0.7" right="0.7" top="0.75" bottom="0.75" header="0.3" footer="0.3"/>
  <pageSetup paperSize="9" scale="5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showZeros="0" view="pageBreakPreview" zoomScale="145" zoomScaleNormal="115" zoomScaleSheetLayoutView="145" workbookViewId="0">
      <selection activeCell="I1" sqref="I1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24" t="s">
        <v>82</v>
      </c>
      <c r="B1" s="125"/>
      <c r="C1" s="125"/>
      <c r="D1" s="125"/>
      <c r="E1" s="125"/>
      <c r="F1" s="125"/>
      <c r="G1" s="125"/>
      <c r="H1" s="126"/>
      <c r="I1" s="40" t="s">
        <v>106</v>
      </c>
    </row>
    <row r="2" spans="1:9" x14ac:dyDescent="0.2">
      <c r="A2" s="127" t="s">
        <v>18</v>
      </c>
      <c r="B2" s="128" t="s">
        <v>19</v>
      </c>
      <c r="C2" s="128" t="s">
        <v>20</v>
      </c>
      <c r="D2" s="128" t="s">
        <v>33</v>
      </c>
      <c r="E2" s="128"/>
      <c r="F2" s="128"/>
      <c r="G2" s="129" t="s">
        <v>30</v>
      </c>
      <c r="H2" s="130"/>
      <c r="I2" s="130"/>
    </row>
    <row r="3" spans="1:9" x14ac:dyDescent="0.2">
      <c r="A3" s="127"/>
      <c r="B3" s="128"/>
      <c r="C3" s="128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">
      <c r="A4" s="105" t="s">
        <v>24</v>
      </c>
      <c r="B4" s="106" t="s">
        <v>25</v>
      </c>
      <c r="C4" s="7" t="s">
        <v>40</v>
      </c>
      <c r="D4" s="44">
        <v>27200</v>
      </c>
      <c r="E4" s="110"/>
      <c r="F4" s="113"/>
      <c r="G4" s="27">
        <f>D4*1.4</f>
        <v>38080</v>
      </c>
      <c r="H4" s="117"/>
      <c r="I4" s="118"/>
    </row>
    <row r="5" spans="1:9" x14ac:dyDescent="0.2">
      <c r="A5" s="105"/>
      <c r="B5" s="106"/>
      <c r="C5" s="7" t="s">
        <v>41</v>
      </c>
      <c r="D5" s="44">
        <v>30300</v>
      </c>
      <c r="E5" s="111"/>
      <c r="F5" s="114"/>
      <c r="G5" s="27">
        <f>D5*1.4</f>
        <v>42420</v>
      </c>
      <c r="H5" s="119"/>
      <c r="I5" s="120"/>
    </row>
    <row r="6" spans="1:9" x14ac:dyDescent="0.2">
      <c r="A6" s="105"/>
      <c r="B6" s="106"/>
      <c r="C6" s="7" t="s">
        <v>42</v>
      </c>
      <c r="D6" s="44">
        <v>35100</v>
      </c>
      <c r="E6" s="111"/>
      <c r="F6" s="114"/>
      <c r="G6" s="5">
        <f>D6*1.4</f>
        <v>49140</v>
      </c>
      <c r="H6" s="119"/>
      <c r="I6" s="120"/>
    </row>
    <row r="7" spans="1:9" x14ac:dyDescent="0.2">
      <c r="A7" s="105"/>
      <c r="B7" s="106"/>
      <c r="C7" s="7" t="s">
        <v>48</v>
      </c>
      <c r="D7" s="44">
        <v>38100</v>
      </c>
      <c r="E7" s="111"/>
      <c r="F7" s="114"/>
      <c r="G7" s="5">
        <f>D7*1.4</f>
        <v>53340</v>
      </c>
      <c r="H7" s="119"/>
      <c r="I7" s="120"/>
    </row>
    <row r="8" spans="1:9" x14ac:dyDescent="0.2">
      <c r="A8" s="105"/>
      <c r="B8" s="106"/>
      <c r="C8" s="7" t="s">
        <v>49</v>
      </c>
      <c r="D8" s="44">
        <v>40100</v>
      </c>
      <c r="E8" s="115"/>
      <c r="F8" s="116"/>
      <c r="G8" s="5">
        <f>D8*1.4</f>
        <v>56140</v>
      </c>
      <c r="H8" s="121"/>
      <c r="I8" s="122"/>
    </row>
    <row r="9" spans="1:9" x14ac:dyDescent="0.2">
      <c r="A9" s="105"/>
      <c r="B9" s="106"/>
      <c r="C9" s="7" t="s">
        <v>43</v>
      </c>
      <c r="D9" s="110"/>
      <c r="E9" s="44">
        <v>54500</v>
      </c>
      <c r="F9" s="44">
        <v>47000</v>
      </c>
      <c r="G9" s="117"/>
      <c r="H9" s="27">
        <f t="shared" ref="H9:I11" si="0">E9*1.4</f>
        <v>76300</v>
      </c>
      <c r="I9" s="27">
        <f t="shared" si="0"/>
        <v>65800</v>
      </c>
    </row>
    <row r="10" spans="1:9" x14ac:dyDescent="0.2">
      <c r="A10" s="105"/>
      <c r="B10" s="106"/>
      <c r="C10" s="7" t="s">
        <v>51</v>
      </c>
      <c r="D10" s="111"/>
      <c r="E10" s="44">
        <v>58900</v>
      </c>
      <c r="F10" s="44">
        <v>51400</v>
      </c>
      <c r="G10" s="119"/>
      <c r="H10" s="27">
        <f t="shared" si="0"/>
        <v>82460</v>
      </c>
      <c r="I10" s="27">
        <f t="shared" si="0"/>
        <v>71960</v>
      </c>
    </row>
    <row r="11" spans="1:9" x14ac:dyDescent="0.2">
      <c r="A11" s="105"/>
      <c r="B11" s="106"/>
      <c r="C11" s="7" t="s">
        <v>49</v>
      </c>
      <c r="D11" s="115"/>
      <c r="E11" s="44">
        <v>62900</v>
      </c>
      <c r="F11" s="44">
        <v>55400</v>
      </c>
      <c r="G11" s="121"/>
      <c r="H11" s="27">
        <f t="shared" si="0"/>
        <v>88060</v>
      </c>
      <c r="I11" s="27">
        <f t="shared" si="0"/>
        <v>77560</v>
      </c>
    </row>
    <row r="12" spans="1:9" x14ac:dyDescent="0.2">
      <c r="A12" s="103" t="s">
        <v>27</v>
      </c>
      <c r="B12" s="104" t="s">
        <v>25</v>
      </c>
      <c r="C12" s="7" t="s">
        <v>40</v>
      </c>
      <c r="D12" s="44">
        <v>24300</v>
      </c>
      <c r="E12" s="110"/>
      <c r="F12" s="113"/>
      <c r="G12" s="5">
        <f>D12*1.4</f>
        <v>34020</v>
      </c>
      <c r="H12" s="117"/>
      <c r="I12" s="118"/>
    </row>
    <row r="13" spans="1:9" x14ac:dyDescent="0.2">
      <c r="A13" s="103"/>
      <c r="B13" s="104"/>
      <c r="C13" s="7" t="s">
        <v>41</v>
      </c>
      <c r="D13" s="44">
        <v>26800</v>
      </c>
      <c r="E13" s="111"/>
      <c r="F13" s="114"/>
      <c r="G13" s="5">
        <f>D13*1.4</f>
        <v>37520</v>
      </c>
      <c r="H13" s="119"/>
      <c r="I13" s="120"/>
    </row>
    <row r="14" spans="1:9" x14ac:dyDescent="0.2">
      <c r="A14" s="103"/>
      <c r="B14" s="104"/>
      <c r="C14" s="7" t="s">
        <v>42</v>
      </c>
      <c r="D14" s="44">
        <v>29900</v>
      </c>
      <c r="E14" s="111"/>
      <c r="F14" s="114"/>
      <c r="G14" s="5">
        <f>D14*1.4</f>
        <v>41860</v>
      </c>
      <c r="H14" s="119"/>
      <c r="I14" s="120"/>
    </row>
    <row r="15" spans="1:9" x14ac:dyDescent="0.2">
      <c r="A15" s="103"/>
      <c r="B15" s="104"/>
      <c r="C15" s="7" t="s">
        <v>48</v>
      </c>
      <c r="D15" s="44">
        <v>31100</v>
      </c>
      <c r="E15" s="111"/>
      <c r="F15" s="114"/>
      <c r="G15" s="5">
        <f>D15*1.4</f>
        <v>43540</v>
      </c>
      <c r="H15" s="119"/>
      <c r="I15" s="120"/>
    </row>
    <row r="16" spans="1:9" x14ac:dyDescent="0.2">
      <c r="A16" s="103"/>
      <c r="B16" s="104"/>
      <c r="C16" s="7" t="s">
        <v>49</v>
      </c>
      <c r="D16" s="44">
        <v>32400</v>
      </c>
      <c r="E16" s="115"/>
      <c r="F16" s="116"/>
      <c r="G16" s="47">
        <f>D16*1.4</f>
        <v>45360</v>
      </c>
      <c r="H16" s="121"/>
      <c r="I16" s="122"/>
    </row>
    <row r="17" spans="1:9" x14ac:dyDescent="0.2">
      <c r="A17" s="103"/>
      <c r="B17" s="104"/>
      <c r="C17" s="7" t="s">
        <v>43</v>
      </c>
      <c r="D17" s="110"/>
      <c r="E17" s="44">
        <v>54200</v>
      </c>
      <c r="F17" s="44">
        <v>43600</v>
      </c>
      <c r="G17" s="117"/>
      <c r="H17" s="5">
        <f t="shared" ref="H17:I19" si="1">E17*1.4</f>
        <v>75880</v>
      </c>
      <c r="I17" s="5">
        <f t="shared" si="1"/>
        <v>61039.999999999993</v>
      </c>
    </row>
    <row r="18" spans="1:9" x14ac:dyDescent="0.2">
      <c r="A18" s="103"/>
      <c r="B18" s="104"/>
      <c r="C18" s="7" t="s">
        <v>51</v>
      </c>
      <c r="D18" s="111"/>
      <c r="E18" s="44">
        <v>57200</v>
      </c>
      <c r="F18" s="44">
        <v>48300</v>
      </c>
      <c r="G18" s="119"/>
      <c r="H18" s="5">
        <f t="shared" si="1"/>
        <v>80080</v>
      </c>
      <c r="I18" s="5">
        <f t="shared" si="1"/>
        <v>67620</v>
      </c>
    </row>
    <row r="19" spans="1:9" x14ac:dyDescent="0.2">
      <c r="A19" s="103"/>
      <c r="B19" s="104"/>
      <c r="C19" s="7" t="s">
        <v>49</v>
      </c>
      <c r="D19" s="115"/>
      <c r="E19" s="44">
        <v>61200</v>
      </c>
      <c r="F19" s="44">
        <v>52300</v>
      </c>
      <c r="G19" s="121"/>
      <c r="H19" s="5">
        <f t="shared" si="1"/>
        <v>85680</v>
      </c>
      <c r="I19" s="5">
        <f t="shared" si="1"/>
        <v>73220</v>
      </c>
    </row>
    <row r="20" spans="1:9" x14ac:dyDescent="0.2">
      <c r="A20" s="103" t="s">
        <v>38</v>
      </c>
      <c r="B20" s="104" t="s">
        <v>25</v>
      </c>
      <c r="C20" s="7" t="s">
        <v>40</v>
      </c>
      <c r="D20" s="44">
        <v>20500</v>
      </c>
      <c r="E20" s="110"/>
      <c r="F20" s="113"/>
      <c r="G20" s="5">
        <f>D20*1.4</f>
        <v>28699.999999999996</v>
      </c>
      <c r="H20" s="117">
        <f>+E20+(E20*0.4)</f>
        <v>0</v>
      </c>
      <c r="I20" s="118"/>
    </row>
    <row r="21" spans="1:9" x14ac:dyDescent="0.2">
      <c r="A21" s="107"/>
      <c r="B21" s="104"/>
      <c r="C21" s="7" t="s">
        <v>41</v>
      </c>
      <c r="D21" s="44">
        <v>22900</v>
      </c>
      <c r="E21" s="111"/>
      <c r="F21" s="114"/>
      <c r="G21" s="5">
        <f>D21*1.4</f>
        <v>32059.999999999996</v>
      </c>
      <c r="H21" s="119"/>
      <c r="I21" s="120"/>
    </row>
    <row r="22" spans="1:9" x14ac:dyDescent="0.2">
      <c r="A22" s="107"/>
      <c r="B22" s="104"/>
      <c r="C22" s="7" t="s">
        <v>42</v>
      </c>
      <c r="D22" s="44">
        <v>24900</v>
      </c>
      <c r="E22" s="111"/>
      <c r="F22" s="114"/>
      <c r="G22" s="5">
        <f>D22*1.4</f>
        <v>34860</v>
      </c>
      <c r="H22" s="119"/>
      <c r="I22" s="120"/>
    </row>
    <row r="23" spans="1:9" x14ac:dyDescent="0.2">
      <c r="A23" s="107"/>
      <c r="B23" s="104"/>
      <c r="C23" s="7" t="s">
        <v>48</v>
      </c>
      <c r="D23" s="44">
        <v>26600</v>
      </c>
      <c r="E23" s="111"/>
      <c r="F23" s="114"/>
      <c r="G23" s="5">
        <f>D23*1.4</f>
        <v>37240</v>
      </c>
      <c r="H23" s="119"/>
      <c r="I23" s="120"/>
    </row>
    <row r="24" spans="1:9" x14ac:dyDescent="0.2">
      <c r="A24" s="107"/>
      <c r="B24" s="104"/>
      <c r="C24" s="7" t="s">
        <v>49</v>
      </c>
      <c r="D24" s="44">
        <v>27900</v>
      </c>
      <c r="E24" s="115"/>
      <c r="F24" s="116"/>
      <c r="G24" s="5">
        <f>D24*1.4</f>
        <v>39060</v>
      </c>
      <c r="H24" s="121"/>
      <c r="I24" s="122"/>
    </row>
    <row r="25" spans="1:9" x14ac:dyDescent="0.2">
      <c r="A25" s="107"/>
      <c r="B25" s="104"/>
      <c r="C25" s="7" t="s">
        <v>43</v>
      </c>
      <c r="D25" s="110"/>
      <c r="E25" s="44">
        <v>44000</v>
      </c>
      <c r="F25" s="44">
        <v>36500</v>
      </c>
      <c r="G25" s="117"/>
      <c r="H25" s="5">
        <f t="shared" ref="H25:I27" si="2">E25*1.4</f>
        <v>61599.999999999993</v>
      </c>
      <c r="I25" s="5">
        <f t="shared" si="2"/>
        <v>51100</v>
      </c>
    </row>
    <row r="26" spans="1:9" x14ac:dyDescent="0.2">
      <c r="A26" s="107"/>
      <c r="B26" s="104"/>
      <c r="C26" s="7" t="s">
        <v>51</v>
      </c>
      <c r="D26" s="111"/>
      <c r="E26" s="44">
        <v>46500</v>
      </c>
      <c r="F26" s="44">
        <v>39000</v>
      </c>
      <c r="G26" s="119"/>
      <c r="H26" s="5">
        <f t="shared" si="2"/>
        <v>65099.999999999993</v>
      </c>
      <c r="I26" s="5">
        <f t="shared" si="2"/>
        <v>54600</v>
      </c>
    </row>
    <row r="27" spans="1:9" ht="13.5" thickBot="1" x14ac:dyDescent="0.25">
      <c r="A27" s="108"/>
      <c r="B27" s="109"/>
      <c r="C27" s="8" t="s">
        <v>49</v>
      </c>
      <c r="D27" s="112"/>
      <c r="E27" s="95">
        <v>50500</v>
      </c>
      <c r="F27" s="44">
        <v>43000</v>
      </c>
      <c r="G27" s="123"/>
      <c r="H27" s="6">
        <f t="shared" si="2"/>
        <v>70700</v>
      </c>
      <c r="I27" s="6">
        <f t="shared" si="2"/>
        <v>60199.999999999993</v>
      </c>
    </row>
  </sheetData>
  <sheetProtection algorithmName="SHA-512" hashValue="J+cOkQwBBVbYhVonxdI+A+gRv+RaiNn7VWnTxjBhv8Ec7DrvF5ZRJjuyuq6iJ96FzxQUJ9tUfkTpf/wDCuQYUQ==" saltValue="/ARflEG7VHHzKUHgFPMFXQ==" spinCount="100000" sheet="1" objects="1" scenarios="1"/>
  <mergeCells count="24">
    <mergeCell ref="A1:H1"/>
    <mergeCell ref="A2:A3"/>
    <mergeCell ref="B2:B3"/>
    <mergeCell ref="E4:F8"/>
    <mergeCell ref="D9:D11"/>
    <mergeCell ref="H4:I8"/>
    <mergeCell ref="G9:G11"/>
    <mergeCell ref="G2:I2"/>
    <mergeCell ref="C2:C3"/>
    <mergeCell ref="D2:F2"/>
    <mergeCell ref="D25:D27"/>
    <mergeCell ref="E12:F16"/>
    <mergeCell ref="D17:D19"/>
    <mergeCell ref="E20:F24"/>
    <mergeCell ref="H20:I24"/>
    <mergeCell ref="G17:G19"/>
    <mergeCell ref="H12:I16"/>
    <mergeCell ref="G25:G27"/>
    <mergeCell ref="A12:A19"/>
    <mergeCell ref="B12:B19"/>
    <mergeCell ref="A4:A11"/>
    <mergeCell ref="B4:B11"/>
    <mergeCell ref="A20:A27"/>
    <mergeCell ref="B20:B27"/>
  </mergeCells>
  <hyperlinks>
    <hyperlink ref="A4" r:id="rId1" display="http://www.oocl.com/india/eng/localinformation/localsurcharges/default.htm" xr:uid="{00000000-0004-0000-0100-000000000000}"/>
    <hyperlink ref="A12" r:id="rId2" display="http://www.oocl.com/india/eng/localinformation/localsurcharges/Local+Surcharge+for+Mundra.htm" xr:uid="{00000000-0004-0000-0100-000001000000}"/>
    <hyperlink ref="I1" location="'IHL CITY-ICD LIST'!A1" display="HOME" xr:uid="{00000000-0004-0000-0100-000002000000}"/>
  </hyperlinks>
  <pageMargins left="0.75" right="0.75" top="1" bottom="1" header="0.5" footer="0.5"/>
  <pageSetup paperSize="9" scale="58" orientation="portrait" r:id="rId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9"/>
  <sheetViews>
    <sheetView view="pageBreakPreview" zoomScale="160" zoomScaleNormal="100" zoomScaleSheetLayoutView="160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" x14ac:dyDescent="0.2">
      <c r="A1" s="229" t="s">
        <v>90</v>
      </c>
      <c r="B1" s="230"/>
      <c r="C1" s="230"/>
      <c r="D1" s="230"/>
      <c r="E1" s="230"/>
      <c r="F1" s="230"/>
      <c r="G1" s="230"/>
      <c r="H1" s="231"/>
      <c r="I1" s="55" t="s">
        <v>106</v>
      </c>
    </row>
    <row r="2" spans="1:9" x14ac:dyDescent="0.2">
      <c r="A2" s="138" t="s">
        <v>18</v>
      </c>
      <c r="B2" s="138" t="s">
        <v>19</v>
      </c>
      <c r="C2" s="138" t="s">
        <v>20</v>
      </c>
      <c r="D2" s="138" t="s">
        <v>33</v>
      </c>
      <c r="E2" s="138"/>
      <c r="F2" s="138"/>
      <c r="G2" s="138" t="s">
        <v>30</v>
      </c>
      <c r="H2" s="138"/>
      <c r="I2" s="138"/>
    </row>
    <row r="3" spans="1:9" x14ac:dyDescent="0.2">
      <c r="A3" s="138"/>
      <c r="B3" s="138"/>
      <c r="C3" s="138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228" t="s">
        <v>24</v>
      </c>
      <c r="B4" s="104" t="s">
        <v>25</v>
      </c>
      <c r="C4" s="5" t="s">
        <v>40</v>
      </c>
      <c r="D4" s="38">
        <v>64735</v>
      </c>
      <c r="E4" s="104"/>
      <c r="F4" s="104"/>
      <c r="G4" s="52">
        <f>+D4+(D4*0.4)</f>
        <v>90629</v>
      </c>
      <c r="H4" s="104"/>
      <c r="I4" s="104"/>
    </row>
    <row r="5" spans="1:9" x14ac:dyDescent="0.2">
      <c r="A5" s="228"/>
      <c r="B5" s="104"/>
      <c r="C5" s="5" t="s">
        <v>41</v>
      </c>
      <c r="D5" s="38">
        <v>75570</v>
      </c>
      <c r="E5" s="104"/>
      <c r="F5" s="104"/>
      <c r="G5" s="52">
        <f>+D5+(D5*0.4)</f>
        <v>105798</v>
      </c>
      <c r="H5" s="104"/>
      <c r="I5" s="104"/>
    </row>
    <row r="6" spans="1:9" x14ac:dyDescent="0.2">
      <c r="A6" s="228"/>
      <c r="B6" s="104"/>
      <c r="C6" s="5" t="s">
        <v>42</v>
      </c>
      <c r="D6" s="38">
        <v>89650</v>
      </c>
      <c r="E6" s="104"/>
      <c r="F6" s="104"/>
      <c r="G6" s="52">
        <f>+D6+(D6*0.4)</f>
        <v>125510</v>
      </c>
      <c r="H6" s="104"/>
      <c r="I6" s="104"/>
    </row>
    <row r="7" spans="1:9" x14ac:dyDescent="0.2">
      <c r="A7" s="228"/>
      <c r="B7" s="104"/>
      <c r="C7" s="5" t="s">
        <v>48</v>
      </c>
      <c r="D7" s="38">
        <v>96305</v>
      </c>
      <c r="E7" s="104"/>
      <c r="F7" s="104"/>
      <c r="G7" s="52">
        <f>+D7+(D7*0.4)</f>
        <v>134827</v>
      </c>
      <c r="H7" s="104"/>
      <c r="I7" s="104"/>
    </row>
    <row r="8" spans="1:9" x14ac:dyDescent="0.2">
      <c r="A8" s="228"/>
      <c r="B8" s="104"/>
      <c r="C8" s="5" t="s">
        <v>49</v>
      </c>
      <c r="D8" s="38">
        <v>109230</v>
      </c>
      <c r="E8" s="104"/>
      <c r="F8" s="104"/>
      <c r="G8" s="52">
        <f>+D8+(D8*0.4)</f>
        <v>152922</v>
      </c>
      <c r="H8" s="104"/>
      <c r="I8" s="104"/>
    </row>
    <row r="9" spans="1:9" x14ac:dyDescent="0.2">
      <c r="A9" s="228"/>
      <c r="B9" s="104"/>
      <c r="C9" s="5" t="s">
        <v>43</v>
      </c>
      <c r="D9" s="104"/>
      <c r="E9" s="38">
        <v>134200</v>
      </c>
      <c r="F9" s="38">
        <v>109560</v>
      </c>
      <c r="G9" s="227"/>
      <c r="H9" s="52">
        <f>+E9+(E9*0.4)</f>
        <v>187880</v>
      </c>
      <c r="I9" s="52">
        <f t="shared" ref="I9:I19" si="0">+F9+(F9*0.4)</f>
        <v>153384</v>
      </c>
    </row>
    <row r="10" spans="1:9" x14ac:dyDescent="0.2">
      <c r="A10" s="228"/>
      <c r="B10" s="104"/>
      <c r="C10" s="5" t="s">
        <v>47</v>
      </c>
      <c r="D10" s="104"/>
      <c r="E10" s="38">
        <v>150370</v>
      </c>
      <c r="F10" s="38">
        <v>123640</v>
      </c>
      <c r="G10" s="227"/>
      <c r="H10" s="52">
        <f>+E10+(E10*0.4)</f>
        <v>210518</v>
      </c>
      <c r="I10" s="52">
        <f t="shared" si="0"/>
        <v>173096</v>
      </c>
    </row>
    <row r="11" spans="1:9" x14ac:dyDescent="0.2">
      <c r="A11" s="228"/>
      <c r="B11" s="104"/>
      <c r="C11" s="5" t="s">
        <v>50</v>
      </c>
      <c r="D11" s="104"/>
      <c r="E11" s="38">
        <f>E10+2000</f>
        <v>152370</v>
      </c>
      <c r="F11" s="38">
        <f>F10+2000</f>
        <v>125640</v>
      </c>
      <c r="G11" s="227"/>
      <c r="H11" s="52">
        <f>+E11+(E11*0.4)</f>
        <v>213318</v>
      </c>
      <c r="I11" s="52">
        <f t="shared" si="0"/>
        <v>175896</v>
      </c>
    </row>
    <row r="12" spans="1:9" x14ac:dyDescent="0.2">
      <c r="A12" s="228" t="s">
        <v>27</v>
      </c>
      <c r="B12" s="104" t="s">
        <v>25</v>
      </c>
      <c r="C12" s="5" t="s">
        <v>40</v>
      </c>
      <c r="D12" s="38">
        <v>61158</v>
      </c>
      <c r="E12" s="104"/>
      <c r="F12" s="104"/>
      <c r="G12" s="52">
        <f>+D12+(D12*0.4)</f>
        <v>85621.2</v>
      </c>
      <c r="H12" s="104"/>
      <c r="I12" s="104"/>
    </row>
    <row r="13" spans="1:9" x14ac:dyDescent="0.2">
      <c r="A13" s="228"/>
      <c r="B13" s="104"/>
      <c r="C13" s="5" t="s">
        <v>41</v>
      </c>
      <c r="D13" s="38">
        <v>68858</v>
      </c>
      <c r="E13" s="104"/>
      <c r="F13" s="104"/>
      <c r="G13" s="52">
        <f>+D13+(D13*0.4)</f>
        <v>96401.2</v>
      </c>
      <c r="H13" s="104"/>
      <c r="I13" s="104"/>
    </row>
    <row r="14" spans="1:9" x14ac:dyDescent="0.2">
      <c r="A14" s="228"/>
      <c r="B14" s="104"/>
      <c r="C14" s="5" t="s">
        <v>42</v>
      </c>
      <c r="D14" s="38">
        <v>80358</v>
      </c>
      <c r="E14" s="104"/>
      <c r="F14" s="104"/>
      <c r="G14" s="52">
        <f>+D14+(D14*0.4)</f>
        <v>112501.2</v>
      </c>
      <c r="H14" s="104"/>
      <c r="I14" s="104"/>
    </row>
    <row r="15" spans="1:9" x14ac:dyDescent="0.2">
      <c r="A15" s="228"/>
      <c r="B15" s="104"/>
      <c r="C15" s="5" t="s">
        <v>48</v>
      </c>
      <c r="D15" s="38">
        <v>86058</v>
      </c>
      <c r="E15" s="104"/>
      <c r="F15" s="104"/>
      <c r="G15" s="52">
        <f>+D15+(D15*0.4)</f>
        <v>120481.20000000001</v>
      </c>
      <c r="H15" s="104"/>
      <c r="I15" s="104"/>
    </row>
    <row r="16" spans="1:9" x14ac:dyDescent="0.2">
      <c r="A16" s="228"/>
      <c r="B16" s="104"/>
      <c r="C16" s="5" t="s">
        <v>49</v>
      </c>
      <c r="D16" s="38">
        <v>91358</v>
      </c>
      <c r="E16" s="104"/>
      <c r="F16" s="104"/>
      <c r="G16" s="52">
        <f>+D16+(D16*0.4)</f>
        <v>127901.20000000001</v>
      </c>
      <c r="H16" s="104"/>
      <c r="I16" s="104"/>
    </row>
    <row r="17" spans="1:9" x14ac:dyDescent="0.2">
      <c r="A17" s="228"/>
      <c r="B17" s="104"/>
      <c r="C17" s="5" t="s">
        <v>43</v>
      </c>
      <c r="D17" s="104"/>
      <c r="E17" s="38">
        <v>130350</v>
      </c>
      <c r="F17" s="38">
        <v>110787</v>
      </c>
      <c r="G17" s="227"/>
      <c r="H17" s="52">
        <f>+E17+(E17*0.4)</f>
        <v>182490</v>
      </c>
      <c r="I17" s="52">
        <f t="shared" si="0"/>
        <v>155101.79999999999</v>
      </c>
    </row>
    <row r="18" spans="1:9" x14ac:dyDescent="0.2">
      <c r="A18" s="228"/>
      <c r="B18" s="104"/>
      <c r="C18" s="5" t="s">
        <v>47</v>
      </c>
      <c r="D18" s="104"/>
      <c r="E18" s="38">
        <v>141240</v>
      </c>
      <c r="F18" s="38">
        <v>122587</v>
      </c>
      <c r="G18" s="227"/>
      <c r="H18" s="52">
        <f>+E18+(E18*0.4)</f>
        <v>197736</v>
      </c>
      <c r="I18" s="52">
        <f t="shared" si="0"/>
        <v>171621.8</v>
      </c>
    </row>
    <row r="19" spans="1:9" x14ac:dyDescent="0.2">
      <c r="A19" s="228"/>
      <c r="B19" s="104"/>
      <c r="C19" s="5" t="s">
        <v>50</v>
      </c>
      <c r="D19" s="104"/>
      <c r="E19" s="38">
        <f>E18+2000</f>
        <v>143240</v>
      </c>
      <c r="F19" s="38">
        <f>F18+2000</f>
        <v>124587</v>
      </c>
      <c r="G19" s="227"/>
      <c r="H19" s="52">
        <f>+E19+(E19*0.4)</f>
        <v>200536</v>
      </c>
      <c r="I19" s="52">
        <f t="shared" si="0"/>
        <v>174421.8</v>
      </c>
    </row>
    <row r="20" spans="1:9" x14ac:dyDescent="0.2">
      <c r="A20" s="228" t="s">
        <v>38</v>
      </c>
      <c r="B20" s="104" t="s">
        <v>25</v>
      </c>
      <c r="C20" s="5" t="s">
        <v>40</v>
      </c>
      <c r="D20" s="38">
        <v>58450</v>
      </c>
      <c r="E20" s="104"/>
      <c r="F20" s="104"/>
      <c r="G20" s="52">
        <f>+D20+(D20*0.4)</f>
        <v>81830</v>
      </c>
      <c r="H20" s="104"/>
      <c r="I20" s="104"/>
    </row>
    <row r="21" spans="1:9" x14ac:dyDescent="0.2">
      <c r="A21" s="138"/>
      <c r="B21" s="104"/>
      <c r="C21" s="5" t="s">
        <v>41</v>
      </c>
      <c r="D21" s="38">
        <v>66250</v>
      </c>
      <c r="E21" s="104"/>
      <c r="F21" s="104"/>
      <c r="G21" s="52">
        <f>+D21+(D21*0.4)</f>
        <v>92750</v>
      </c>
      <c r="H21" s="104"/>
      <c r="I21" s="104"/>
    </row>
    <row r="22" spans="1:9" x14ac:dyDescent="0.2">
      <c r="A22" s="138"/>
      <c r="B22" s="104"/>
      <c r="C22" s="5" t="s">
        <v>42</v>
      </c>
      <c r="D22" s="38">
        <v>76750</v>
      </c>
      <c r="E22" s="104"/>
      <c r="F22" s="104"/>
      <c r="G22" s="52">
        <f>+D22+(D22*0.4)</f>
        <v>107450</v>
      </c>
      <c r="H22" s="104"/>
      <c r="I22" s="104"/>
    </row>
    <row r="23" spans="1:9" x14ac:dyDescent="0.2">
      <c r="A23" s="138"/>
      <c r="B23" s="104"/>
      <c r="C23" s="5" t="s">
        <v>48</v>
      </c>
      <c r="D23" s="38">
        <v>82350</v>
      </c>
      <c r="E23" s="104"/>
      <c r="F23" s="104"/>
      <c r="G23" s="52">
        <f>+D23+(D23*0.4)</f>
        <v>115290</v>
      </c>
      <c r="H23" s="104"/>
      <c r="I23" s="104"/>
    </row>
    <row r="24" spans="1:9" x14ac:dyDescent="0.2">
      <c r="A24" s="138"/>
      <c r="B24" s="104"/>
      <c r="C24" s="5" t="s">
        <v>49</v>
      </c>
      <c r="D24" s="38">
        <v>88750</v>
      </c>
      <c r="E24" s="104"/>
      <c r="F24" s="104"/>
      <c r="G24" s="52">
        <f>+D24+(D24*0.4)</f>
        <v>124250</v>
      </c>
      <c r="H24" s="104"/>
      <c r="I24" s="104"/>
    </row>
    <row r="25" spans="1:9" x14ac:dyDescent="0.2">
      <c r="A25" s="138"/>
      <c r="B25" s="104"/>
      <c r="C25" s="5" t="s">
        <v>43</v>
      </c>
      <c r="D25" s="104"/>
      <c r="E25" s="38">
        <v>109340</v>
      </c>
      <c r="F25" s="38">
        <v>107100</v>
      </c>
      <c r="G25" s="227"/>
      <c r="H25" s="52">
        <f t="shared" ref="H25:I27" si="1">+E25+(E25*0.4)</f>
        <v>153076</v>
      </c>
      <c r="I25" s="52">
        <f t="shared" si="1"/>
        <v>149940</v>
      </c>
    </row>
    <row r="26" spans="1:9" x14ac:dyDescent="0.2">
      <c r="A26" s="138"/>
      <c r="B26" s="104"/>
      <c r="C26" s="5" t="s">
        <v>47</v>
      </c>
      <c r="D26" s="104"/>
      <c r="E26" s="38">
        <v>123750</v>
      </c>
      <c r="F26" s="38">
        <v>118400</v>
      </c>
      <c r="G26" s="227"/>
      <c r="H26" s="52">
        <f t="shared" si="1"/>
        <v>173250</v>
      </c>
      <c r="I26" s="52">
        <f t="shared" si="1"/>
        <v>165760</v>
      </c>
    </row>
    <row r="27" spans="1:9" x14ac:dyDescent="0.2">
      <c r="A27" s="138"/>
      <c r="B27" s="104"/>
      <c r="C27" s="5" t="s">
        <v>50</v>
      </c>
      <c r="D27" s="104"/>
      <c r="E27" s="38">
        <f>E26+2000</f>
        <v>125750</v>
      </c>
      <c r="F27" s="38">
        <f>F26+2000</f>
        <v>120400</v>
      </c>
      <c r="G27" s="227"/>
      <c r="H27" s="52">
        <f t="shared" si="1"/>
        <v>176050</v>
      </c>
      <c r="I27" s="52">
        <f t="shared" si="1"/>
        <v>168560</v>
      </c>
    </row>
    <row r="28" spans="1:9" x14ac:dyDescent="0.2">
      <c r="A28" s="104"/>
      <c r="B28" s="104"/>
      <c r="C28" s="104"/>
      <c r="D28" s="104"/>
      <c r="E28" s="104"/>
      <c r="F28" s="104"/>
      <c r="G28" s="104"/>
      <c r="H28" s="104"/>
      <c r="I28" s="104"/>
    </row>
    <row r="29" spans="1:9" x14ac:dyDescent="0.2">
      <c r="A29" s="232" t="s">
        <v>235</v>
      </c>
      <c r="B29" s="232"/>
      <c r="C29" s="232"/>
      <c r="D29" s="232"/>
      <c r="E29" s="232"/>
      <c r="F29" s="232"/>
      <c r="G29" s="232"/>
      <c r="H29" s="232"/>
      <c r="I29" s="232"/>
    </row>
  </sheetData>
  <sheetProtection algorithmName="SHA-512" hashValue="grANG+gNwmZi0Pi/U4fg11AY5ekj1JleNL/NxBbX8MvqGEKLhbH82Z8f+7EgliCFjgMX6gAw2y8mK1gBIGr6+A==" saltValue="2cqtSBe1Hu2kgj0fFiDbUQ==" spinCount="100000" sheet="1" objects="1" scenarios="1"/>
  <mergeCells count="26">
    <mergeCell ref="A1:H1"/>
    <mergeCell ref="A20:A27"/>
    <mergeCell ref="B20:B27"/>
    <mergeCell ref="A28:I28"/>
    <mergeCell ref="A29:I29"/>
    <mergeCell ref="H4:I8"/>
    <mergeCell ref="G2:I2"/>
    <mergeCell ref="D25:D27"/>
    <mergeCell ref="G25:G27"/>
    <mergeCell ref="E12:F16"/>
    <mergeCell ref="D17:D19"/>
    <mergeCell ref="E20:F24"/>
    <mergeCell ref="G17:G19"/>
    <mergeCell ref="H20:I24"/>
    <mergeCell ref="H12:I16"/>
    <mergeCell ref="A12:A19"/>
    <mergeCell ref="B12:B19"/>
    <mergeCell ref="G9:G11"/>
    <mergeCell ref="A2:A3"/>
    <mergeCell ref="B2:B3"/>
    <mergeCell ref="C2:C3"/>
    <mergeCell ref="D2:F2"/>
    <mergeCell ref="A4:A11"/>
    <mergeCell ref="B4:B11"/>
    <mergeCell ref="E4:F8"/>
    <mergeCell ref="D9:D11"/>
  </mergeCells>
  <hyperlinks>
    <hyperlink ref="A4" r:id="rId1" display="http://www.oocl.com/india/eng/localinformation/localsurcharges/default.htm" xr:uid="{00000000-0004-0000-1600-000000000000}"/>
    <hyperlink ref="A12" r:id="rId2" display="http://www.oocl.com/india/eng/localinformation/localsurcharges/Local+Surcharge+for+Mundra.htm" xr:uid="{00000000-0004-0000-1600-000001000000}"/>
    <hyperlink ref="I1" location="'IHL CITY-ICD LIST'!A1" display="HOME" xr:uid="{00000000-0004-0000-1600-000003000000}"/>
  </hyperlinks>
  <pageMargins left="0.7" right="0.7" top="0.75" bottom="0.75" header="0.3" footer="0.3"/>
  <pageSetup paperSize="9" scale="53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5"/>
  <sheetViews>
    <sheetView view="pageBreakPreview" zoomScale="115" zoomScaleNormal="100" zoomScaleSheetLayoutView="115" workbookViewId="0">
      <selection sqref="A1:O1"/>
    </sheetView>
  </sheetViews>
  <sheetFormatPr defaultRowHeight="12.75" x14ac:dyDescent="0.2"/>
  <cols>
    <col min="1" max="1" width="12" bestFit="1" customWidth="1"/>
    <col min="2" max="2" width="5.42578125" bestFit="1" customWidth="1"/>
    <col min="3" max="3" width="15.42578125" bestFit="1" customWidth="1"/>
  </cols>
  <sheetData>
    <row r="1" spans="1:15" ht="21.75" thickBot="1" x14ac:dyDescent="0.25">
      <c r="A1" s="234" t="s">
        <v>89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6"/>
    </row>
    <row r="2" spans="1:15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7"/>
      <c r="H2" s="137"/>
      <c r="I2" s="137"/>
      <c r="J2" s="139" t="s">
        <v>30</v>
      </c>
      <c r="K2" s="140"/>
      <c r="L2" s="140"/>
      <c r="M2" s="140"/>
      <c r="N2" s="140"/>
      <c r="O2" s="11" t="s">
        <v>106</v>
      </c>
    </row>
    <row r="3" spans="1:15" x14ac:dyDescent="0.2">
      <c r="A3" s="163"/>
      <c r="B3" s="136"/>
      <c r="C3" s="138"/>
      <c r="D3" s="138" t="s">
        <v>21</v>
      </c>
      <c r="E3" s="138"/>
      <c r="F3" s="138" t="s">
        <v>22</v>
      </c>
      <c r="G3" s="138"/>
      <c r="H3" s="138" t="s">
        <v>23</v>
      </c>
      <c r="I3" s="138"/>
      <c r="J3" s="168" t="s">
        <v>21</v>
      </c>
      <c r="K3" s="237"/>
      <c r="L3" s="138" t="s">
        <v>22</v>
      </c>
      <c r="M3" s="138"/>
      <c r="N3" s="138" t="s">
        <v>23</v>
      </c>
      <c r="O3" s="238"/>
    </row>
    <row r="4" spans="1:15" ht="15" x14ac:dyDescent="0.2">
      <c r="A4" s="12" t="s">
        <v>24</v>
      </c>
      <c r="B4" s="193" t="s">
        <v>131</v>
      </c>
      <c r="C4" s="193"/>
      <c r="D4" s="194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233"/>
    </row>
    <row r="5" spans="1:15" ht="15" x14ac:dyDescent="0.2">
      <c r="A5" s="12" t="s">
        <v>27</v>
      </c>
      <c r="B5" s="193" t="s">
        <v>131</v>
      </c>
      <c r="C5" s="193"/>
      <c r="D5" s="243"/>
      <c r="E5" s="244"/>
      <c r="F5" s="156"/>
      <c r="G5" s="157"/>
      <c r="H5" s="157"/>
      <c r="I5" s="186"/>
      <c r="J5" s="241"/>
      <c r="K5" s="242"/>
      <c r="L5" s="189"/>
      <c r="M5" s="239"/>
      <c r="N5" s="239"/>
      <c r="O5" s="240"/>
    </row>
  </sheetData>
  <sheetProtection password="BA19" sheet="1" objects="1" scenarios="1"/>
  <mergeCells count="19">
    <mergeCell ref="F5:I5"/>
    <mergeCell ref="L5:O5"/>
    <mergeCell ref="J5:K5"/>
    <mergeCell ref="D5:E5"/>
    <mergeCell ref="B5:C5"/>
    <mergeCell ref="B4:C4"/>
    <mergeCell ref="D4:O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L3:M3"/>
    <mergeCell ref="N3:O3"/>
    <mergeCell ref="J2:N2"/>
  </mergeCells>
  <hyperlinks>
    <hyperlink ref="A5" r:id="rId1" display="http://www.oocl.com/india/eng/localinformation/localsurcharges/Local+Surcharge+for+Mundra.htm" xr:uid="{00000000-0004-0000-1700-000000000000}"/>
    <hyperlink ref="O2" location="'IHL CITY-ICD LIST'!A1" display="HOME" xr:uid="{00000000-0004-0000-1700-000001000000}"/>
  </hyperlinks>
  <pageMargins left="0.7" right="0.7" top="0.75" bottom="0.75" header="0.3" footer="0.3"/>
  <pageSetup paperSize="9" scale="5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1"/>
  <sheetViews>
    <sheetView view="pageBreakPreview" zoomScale="180" zoomScaleNormal="100" zoomScaleSheetLayoutView="180" workbookViewId="0">
      <selection activeCell="I1" sqref="I1"/>
    </sheetView>
  </sheetViews>
  <sheetFormatPr defaultRowHeight="12.75" x14ac:dyDescent="0.2"/>
  <cols>
    <col min="1" max="1" width="10.85546875" bestFit="1" customWidth="1"/>
    <col min="2" max="2" width="5" bestFit="1" customWidth="1"/>
    <col min="3" max="3" width="15.42578125" bestFit="1" customWidth="1"/>
    <col min="4" max="9" width="15.7109375" customWidth="1"/>
  </cols>
  <sheetData>
    <row r="1" spans="1:9" ht="21" x14ac:dyDescent="0.2">
      <c r="A1" s="85" t="s">
        <v>239</v>
      </c>
      <c r="B1" s="85"/>
      <c r="C1" s="85"/>
      <c r="D1" s="85"/>
      <c r="E1" s="85"/>
      <c r="F1" s="85"/>
      <c r="G1" s="85"/>
      <c r="H1" s="85"/>
      <c r="I1" s="84" t="s">
        <v>106</v>
      </c>
    </row>
    <row r="2" spans="1:9" x14ac:dyDescent="0.2">
      <c r="A2" s="138" t="s">
        <v>18</v>
      </c>
      <c r="B2" s="171" t="s">
        <v>19</v>
      </c>
      <c r="C2" s="138" t="s">
        <v>20</v>
      </c>
      <c r="D2" s="138" t="s">
        <v>33</v>
      </c>
      <c r="E2" s="138"/>
      <c r="F2" s="138"/>
      <c r="G2" s="168" t="s">
        <v>30</v>
      </c>
      <c r="H2" s="169"/>
      <c r="I2" s="169"/>
    </row>
    <row r="3" spans="1:9" x14ac:dyDescent="0.2">
      <c r="A3" s="138"/>
      <c r="B3" s="136"/>
      <c r="C3" s="138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72" t="s">
        <v>24</v>
      </c>
      <c r="B4" s="150" t="s">
        <v>25</v>
      </c>
      <c r="C4" s="5" t="s">
        <v>40</v>
      </c>
      <c r="D4" s="44">
        <v>38800</v>
      </c>
      <c r="E4" s="141"/>
      <c r="F4" s="142"/>
      <c r="G4" s="31">
        <f>D4*1.4</f>
        <v>54320</v>
      </c>
      <c r="H4" s="141"/>
      <c r="I4" s="142"/>
    </row>
    <row r="5" spans="1:9" x14ac:dyDescent="0.2">
      <c r="A5" s="172"/>
      <c r="B5" s="151"/>
      <c r="C5" s="5" t="s">
        <v>41</v>
      </c>
      <c r="D5" s="44">
        <v>43600</v>
      </c>
      <c r="E5" s="143"/>
      <c r="F5" s="144"/>
      <c r="G5" s="31">
        <f>D5*1.4</f>
        <v>61039.999999999993</v>
      </c>
      <c r="H5" s="143"/>
      <c r="I5" s="144"/>
    </row>
    <row r="6" spans="1:9" x14ac:dyDescent="0.2">
      <c r="A6" s="172"/>
      <c r="B6" s="151"/>
      <c r="C6" s="5" t="s">
        <v>42</v>
      </c>
      <c r="D6" s="44">
        <v>48600</v>
      </c>
      <c r="E6" s="143"/>
      <c r="F6" s="144"/>
      <c r="G6" s="31">
        <f>D6*1.4</f>
        <v>68040</v>
      </c>
      <c r="H6" s="143"/>
      <c r="I6" s="144"/>
    </row>
    <row r="7" spans="1:9" x14ac:dyDescent="0.2">
      <c r="A7" s="172"/>
      <c r="B7" s="151"/>
      <c r="C7" s="5" t="s">
        <v>52</v>
      </c>
      <c r="D7" s="44">
        <v>52400</v>
      </c>
      <c r="E7" s="143"/>
      <c r="F7" s="144"/>
      <c r="G7" s="31">
        <f>D7*1.4</f>
        <v>73360</v>
      </c>
      <c r="H7" s="143"/>
      <c r="I7" s="144"/>
    </row>
    <row r="8" spans="1:9" x14ac:dyDescent="0.2">
      <c r="A8" s="172"/>
      <c r="B8" s="151"/>
      <c r="C8" s="5" t="s">
        <v>53</v>
      </c>
      <c r="D8" s="44">
        <v>58200</v>
      </c>
      <c r="E8" s="145"/>
      <c r="F8" s="146"/>
      <c r="G8" s="31">
        <f>D8*1.4</f>
        <v>81480</v>
      </c>
      <c r="H8" s="145"/>
      <c r="I8" s="146"/>
    </row>
    <row r="9" spans="1:9" x14ac:dyDescent="0.2">
      <c r="A9" s="172"/>
      <c r="B9" s="151"/>
      <c r="C9" s="5" t="s">
        <v>43</v>
      </c>
      <c r="D9" s="156"/>
      <c r="E9" s="44">
        <v>85300</v>
      </c>
      <c r="F9" s="44">
        <v>66300</v>
      </c>
      <c r="G9" s="141"/>
      <c r="H9" s="27">
        <f t="shared" ref="H9:I11" si="0">E9*1.4</f>
        <v>119419.99999999999</v>
      </c>
      <c r="I9" s="27">
        <f t="shared" si="0"/>
        <v>92820</v>
      </c>
    </row>
    <row r="10" spans="1:9" x14ac:dyDescent="0.2">
      <c r="A10" s="172"/>
      <c r="B10" s="151"/>
      <c r="C10" s="5" t="s">
        <v>51</v>
      </c>
      <c r="D10" s="153"/>
      <c r="E10" s="44">
        <v>93500</v>
      </c>
      <c r="F10" s="44">
        <v>74500</v>
      </c>
      <c r="G10" s="143"/>
      <c r="H10" s="27">
        <f t="shared" si="0"/>
        <v>130899.99999999999</v>
      </c>
      <c r="I10" s="27">
        <f t="shared" si="0"/>
        <v>104300</v>
      </c>
    </row>
    <row r="11" spans="1:9" x14ac:dyDescent="0.2">
      <c r="A11" s="172"/>
      <c r="B11" s="170"/>
      <c r="C11" s="5" t="s">
        <v>54</v>
      </c>
      <c r="D11" s="159"/>
      <c r="E11" s="44">
        <v>97500</v>
      </c>
      <c r="F11" s="44">
        <v>78500</v>
      </c>
      <c r="G11" s="145"/>
      <c r="H11" s="27">
        <f t="shared" si="0"/>
        <v>136500</v>
      </c>
      <c r="I11" s="27">
        <f t="shared" si="0"/>
        <v>109900</v>
      </c>
    </row>
  </sheetData>
  <sheetProtection algorithmName="SHA-512" hashValue="Med1JSAx6IwwoQ3oI9ImFh8eqhzKbr9oEiSe+nVPhTkuLMjaAXU1bIyydweXMtWH4YqVg7PcMF1oJs5aRBSIDA==" saltValue="/v56e73LNSYxYaejH4tdmw==" spinCount="100000" sheet="1" objects="1" scenarios="1"/>
  <mergeCells count="11"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1800-000000000000}"/>
    <hyperlink ref="I1" location="'IHL CITY-ICD LIST'!A1" display="HOME" xr:uid="{CE147D33-A542-4015-ABA9-573431F3A58F}"/>
  </hyperlinks>
  <pageMargins left="0.7" right="0.7" top="0.75" bottom="0.75" header="0.3" footer="0.3"/>
  <pageSetup paperSize="9" scale="63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4"/>
  <sheetViews>
    <sheetView view="pageBreakPreview" zoomScale="175" zoomScaleNormal="115" zoomScaleSheetLayoutView="175" workbookViewId="0">
      <selection activeCell="I1" sqref="I1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  <col min="4" max="9" width="10.7109375" customWidth="1"/>
  </cols>
  <sheetData>
    <row r="1" spans="1:9" ht="21" x14ac:dyDescent="0.2">
      <c r="A1" s="166" t="s">
        <v>88</v>
      </c>
      <c r="B1" s="167"/>
      <c r="C1" s="167"/>
      <c r="D1" s="167"/>
      <c r="E1" s="167"/>
      <c r="F1" s="167"/>
      <c r="G1" s="167"/>
      <c r="H1" s="167"/>
      <c r="I1" s="40" t="s">
        <v>106</v>
      </c>
    </row>
    <row r="2" spans="1:9" x14ac:dyDescent="0.2">
      <c r="A2" s="163" t="s">
        <v>18</v>
      </c>
      <c r="B2" s="171" t="s">
        <v>19</v>
      </c>
      <c r="C2" s="138" t="s">
        <v>20</v>
      </c>
      <c r="D2" s="138" t="s">
        <v>33</v>
      </c>
      <c r="E2" s="138"/>
      <c r="F2" s="138"/>
      <c r="G2" s="168" t="s">
        <v>30</v>
      </c>
      <c r="H2" s="169"/>
      <c r="I2" s="169"/>
    </row>
    <row r="3" spans="1:9" x14ac:dyDescent="0.2">
      <c r="A3" s="163"/>
      <c r="B3" s="136"/>
      <c r="C3" s="138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3" t="s">
        <v>24</v>
      </c>
      <c r="B4" s="171" t="s">
        <v>28</v>
      </c>
      <c r="C4" s="5" t="s">
        <v>40</v>
      </c>
      <c r="D4" s="5">
        <v>23500</v>
      </c>
      <c r="E4" s="156"/>
      <c r="F4" s="157"/>
      <c r="G4" s="31">
        <f>D4*1.4</f>
        <v>32900</v>
      </c>
      <c r="H4" s="156"/>
      <c r="I4" s="157"/>
    </row>
    <row r="5" spans="1:9" x14ac:dyDescent="0.2">
      <c r="A5" s="103"/>
      <c r="B5" s="192"/>
      <c r="C5" s="5" t="s">
        <v>41</v>
      </c>
      <c r="D5" s="5">
        <v>23500</v>
      </c>
      <c r="E5" s="153"/>
      <c r="F5" s="158"/>
      <c r="G5" s="31">
        <f>D5*1.4</f>
        <v>32900</v>
      </c>
      <c r="H5" s="153"/>
      <c r="I5" s="158"/>
    </row>
    <row r="6" spans="1:9" x14ac:dyDescent="0.2">
      <c r="A6" s="103"/>
      <c r="B6" s="192"/>
      <c r="C6" s="5" t="s">
        <v>42</v>
      </c>
      <c r="D6" s="5">
        <v>23500</v>
      </c>
      <c r="E6" s="153"/>
      <c r="F6" s="158"/>
      <c r="G6" s="31">
        <f>D6*1.4</f>
        <v>32900</v>
      </c>
      <c r="H6" s="153"/>
      <c r="I6" s="158"/>
    </row>
    <row r="7" spans="1:9" x14ac:dyDescent="0.2">
      <c r="A7" s="103"/>
      <c r="B7" s="192"/>
      <c r="C7" s="5" t="s">
        <v>225</v>
      </c>
      <c r="D7" s="5">
        <v>23500</v>
      </c>
      <c r="E7" s="153"/>
      <c r="F7" s="158"/>
      <c r="G7" s="31">
        <f>D7*1.4</f>
        <v>32900</v>
      </c>
      <c r="H7" s="153"/>
      <c r="I7" s="158"/>
    </row>
    <row r="8" spans="1:9" x14ac:dyDescent="0.2">
      <c r="A8" s="103"/>
      <c r="B8" s="192"/>
      <c r="C8" s="5" t="s">
        <v>43</v>
      </c>
      <c r="D8" s="245"/>
      <c r="E8" s="27">
        <v>35500</v>
      </c>
      <c r="F8" s="27">
        <v>24500</v>
      </c>
      <c r="G8" s="245"/>
      <c r="H8" s="27">
        <f>E8*1.4</f>
        <v>49700</v>
      </c>
      <c r="I8" s="27">
        <f>F8*1.4</f>
        <v>34300</v>
      </c>
    </row>
    <row r="9" spans="1:9" x14ac:dyDescent="0.2">
      <c r="A9" s="103"/>
      <c r="B9" s="192"/>
      <c r="C9" s="5" t="s">
        <v>226</v>
      </c>
      <c r="D9" s="246"/>
      <c r="E9" s="27">
        <v>35500</v>
      </c>
      <c r="F9" s="27">
        <v>24500</v>
      </c>
      <c r="G9" s="246"/>
      <c r="H9" s="27">
        <f>E9*1.4</f>
        <v>49700</v>
      </c>
      <c r="I9" s="27">
        <f>F9*1.4</f>
        <v>34300</v>
      </c>
    </row>
    <row r="10" spans="1:9" x14ac:dyDescent="0.2">
      <c r="A10" s="172"/>
      <c r="B10" s="172"/>
      <c r="C10" s="172"/>
      <c r="D10" s="138" t="s">
        <v>221</v>
      </c>
      <c r="E10" s="138"/>
      <c r="F10" s="138"/>
      <c r="G10" s="247"/>
      <c r="H10" s="247"/>
      <c r="I10" s="247"/>
    </row>
    <row r="11" spans="1:9" x14ac:dyDescent="0.2">
      <c r="A11" s="172" t="s">
        <v>24</v>
      </c>
      <c r="B11" s="138" t="s">
        <v>28</v>
      </c>
      <c r="C11" s="5" t="s">
        <v>227</v>
      </c>
      <c r="D11" s="5">
        <v>35000</v>
      </c>
      <c r="E11" s="5"/>
      <c r="F11" s="5"/>
      <c r="G11" s="248"/>
      <c r="H11" s="248"/>
      <c r="I11" s="248"/>
    </row>
    <row r="12" spans="1:9" x14ac:dyDescent="0.2">
      <c r="A12" s="172"/>
      <c r="B12" s="138"/>
      <c r="C12" s="5" t="s">
        <v>228</v>
      </c>
      <c r="D12" s="28"/>
      <c r="E12" s="5">
        <v>42500</v>
      </c>
      <c r="F12" s="5">
        <v>42500</v>
      </c>
      <c r="G12" s="248"/>
      <c r="H12" s="248"/>
      <c r="I12" s="248"/>
    </row>
    <row r="13" spans="1:9" ht="13.5" thickBot="1" x14ac:dyDescent="0.25">
      <c r="A13" s="10"/>
      <c r="G13" s="249"/>
      <c r="H13" s="249"/>
      <c r="I13" s="249"/>
    </row>
    <row r="14" spans="1:9" ht="21" x14ac:dyDescent="0.2">
      <c r="A14" s="166"/>
      <c r="B14" s="167"/>
      <c r="C14" s="167"/>
      <c r="D14" s="167"/>
      <c r="E14" s="167"/>
      <c r="F14" s="167"/>
      <c r="G14" s="167"/>
      <c r="H14" s="167"/>
      <c r="I14" s="167"/>
    </row>
  </sheetData>
  <sheetProtection algorithmName="SHA-512" hashValue="Pt8Yf1ivVzxHfiRvKwpRyUqq/z4lXwaJt031m6tWo/1IDc0XuRIHRLhUaW8l1SZckkKAA467mxfJz5QpJ9KgOw==" saltValue="PX4WwVyG9T2NzT1iAlGk1A==" spinCount="100000" sheet="1" objects="1" scenarios="1"/>
  <mergeCells count="18">
    <mergeCell ref="A10:C10"/>
    <mergeCell ref="D10:F10"/>
    <mergeCell ref="A11:A12"/>
    <mergeCell ref="B11:B12"/>
    <mergeCell ref="A14:I14"/>
    <mergeCell ref="A1:H1"/>
    <mergeCell ref="E4:F7"/>
    <mergeCell ref="G8:G9"/>
    <mergeCell ref="D8:D9"/>
    <mergeCell ref="G10:I13"/>
    <mergeCell ref="A2:A3"/>
    <mergeCell ref="B2:B3"/>
    <mergeCell ref="C2:C3"/>
    <mergeCell ref="D2:F2"/>
    <mergeCell ref="G2:I2"/>
    <mergeCell ref="H4:I7"/>
    <mergeCell ref="A4:A9"/>
    <mergeCell ref="B4:B9"/>
  </mergeCells>
  <hyperlinks>
    <hyperlink ref="A4" r:id="rId1" display="http://www.oocl.com/india/eng/localinformation/localsurcharges/default.htm" xr:uid="{00000000-0004-0000-1900-000001000000}"/>
    <hyperlink ref="I1" location="'IHL CITY-ICD LIST'!A1" display="HOME" xr:uid="{D9493B2B-F159-48CE-8C4B-44B1A5F6AE35}"/>
  </hyperlinks>
  <pageMargins left="0.7" right="0.7" top="0.75" bottom="0.75" header="0.3" footer="0.3"/>
  <pageSetup paperSize="9" scale="5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4"/>
  <sheetViews>
    <sheetView view="pageBreakPreview" zoomScale="180" zoomScaleNormal="100" zoomScaleSheetLayoutView="180" workbookViewId="0">
      <selection sqref="A1:O1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</cols>
  <sheetData>
    <row r="1" spans="1:15" ht="21" x14ac:dyDescent="0.2">
      <c r="A1" s="166" t="s">
        <v>87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254"/>
    </row>
    <row r="2" spans="1:15" x14ac:dyDescent="0.2">
      <c r="A2" s="163" t="s">
        <v>18</v>
      </c>
      <c r="B2" s="171" t="s">
        <v>19</v>
      </c>
      <c r="C2" s="138" t="s">
        <v>20</v>
      </c>
      <c r="D2" s="138" t="s">
        <v>33</v>
      </c>
      <c r="E2" s="138"/>
      <c r="F2" s="138"/>
      <c r="G2" s="138"/>
      <c r="H2" s="138"/>
      <c r="I2" s="138"/>
      <c r="J2" s="168" t="s">
        <v>30</v>
      </c>
      <c r="K2" s="169"/>
      <c r="L2" s="169"/>
      <c r="M2" s="169"/>
      <c r="N2" s="169"/>
      <c r="O2" s="11" t="s">
        <v>106</v>
      </c>
    </row>
    <row r="3" spans="1:15" x14ac:dyDescent="0.2">
      <c r="A3" s="163"/>
      <c r="B3" s="136"/>
      <c r="C3" s="138"/>
      <c r="D3" s="138" t="s">
        <v>21</v>
      </c>
      <c r="E3" s="138"/>
      <c r="F3" s="138" t="s">
        <v>22</v>
      </c>
      <c r="G3" s="138"/>
      <c r="H3" s="138" t="s">
        <v>23</v>
      </c>
      <c r="I3" s="138"/>
      <c r="J3" s="168" t="s">
        <v>21</v>
      </c>
      <c r="K3" s="237"/>
      <c r="L3" s="138" t="s">
        <v>22</v>
      </c>
      <c r="M3" s="138"/>
      <c r="N3" s="138" t="s">
        <v>23</v>
      </c>
      <c r="O3" s="238"/>
    </row>
    <row r="4" spans="1:15" x14ac:dyDescent="0.2">
      <c r="A4" s="18" t="s">
        <v>24</v>
      </c>
      <c r="B4" s="19" t="s">
        <v>25</v>
      </c>
      <c r="C4" s="250" t="s">
        <v>131</v>
      </c>
      <c r="D4" s="251"/>
      <c r="E4" s="252"/>
      <c r="F4" s="156"/>
      <c r="G4" s="157"/>
      <c r="H4" s="157"/>
      <c r="I4" s="157"/>
      <c r="J4" s="157"/>
      <c r="K4" s="157"/>
      <c r="L4" s="157"/>
      <c r="M4" s="157"/>
      <c r="N4" s="157"/>
      <c r="O4" s="253"/>
    </row>
  </sheetData>
  <sheetProtection algorithmName="SHA-512" hashValue="S32vV1+eA8s6wgpTSQfK5cDtWNBE/XSHTZqwAwnqqYCh0F+yVA2r9SHydeipepJjMvGIJrPgHAZZBC0fzTjA3w==" saltValue="QJUO7kyGXhc4CfFNM1jbfQ==" spinCount="100000" sheet="1" objects="1" scenarios="1"/>
  <mergeCells count="14">
    <mergeCell ref="C4:E4"/>
    <mergeCell ref="F4:O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J2:N2"/>
    <mergeCell ref="L3:M3"/>
    <mergeCell ref="N3:O3"/>
  </mergeCells>
  <hyperlinks>
    <hyperlink ref="A4" r:id="rId1" display="http://www.oocl.com/india/eng/localinformation/localsurcharges/default.htm" xr:uid="{00000000-0004-0000-1A00-000000000000}"/>
    <hyperlink ref="O2" location="'IHL CITY-ICD LIST'!A1" display="HOME" xr:uid="{00000000-0004-0000-1A00-000001000000}"/>
  </hyperlinks>
  <pageMargins left="0.7" right="0.7" top="0.75" bottom="0.75" header="0.3" footer="0.3"/>
  <pageSetup paperSize="9" scale="55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7"/>
  <sheetViews>
    <sheetView view="pageBreakPreview" zoomScale="180" zoomScaleNormal="100" zoomScaleSheetLayoutView="180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64" t="s">
        <v>86</v>
      </c>
      <c r="B1" s="165"/>
      <c r="C1" s="165"/>
      <c r="D1" s="165"/>
      <c r="E1" s="165"/>
      <c r="F1" s="165"/>
      <c r="G1" s="165"/>
      <c r="H1" s="165"/>
      <c r="I1" s="40" t="s">
        <v>106</v>
      </c>
    </row>
    <row r="2" spans="1:9" x14ac:dyDescent="0.2">
      <c r="A2" s="223" t="s">
        <v>18</v>
      </c>
      <c r="B2" s="224" t="s">
        <v>19</v>
      </c>
      <c r="C2" s="226" t="s">
        <v>20</v>
      </c>
      <c r="D2" s="226" t="s">
        <v>33</v>
      </c>
      <c r="E2" s="226"/>
      <c r="F2" s="226"/>
      <c r="G2" s="211" t="s">
        <v>30</v>
      </c>
      <c r="H2" s="212"/>
      <c r="I2" s="212"/>
    </row>
    <row r="3" spans="1:9" x14ac:dyDescent="0.2">
      <c r="A3" s="127"/>
      <c r="B3" s="225"/>
      <c r="C3" s="128"/>
      <c r="D3" s="45" t="s">
        <v>21</v>
      </c>
      <c r="E3" s="45" t="s">
        <v>22</v>
      </c>
      <c r="F3" s="45" t="s">
        <v>23</v>
      </c>
      <c r="G3" s="46" t="s">
        <v>21</v>
      </c>
      <c r="H3" s="45" t="s">
        <v>22</v>
      </c>
      <c r="I3" s="45" t="s">
        <v>23</v>
      </c>
    </row>
    <row r="4" spans="1:9" x14ac:dyDescent="0.2">
      <c r="A4" s="103" t="s">
        <v>27</v>
      </c>
      <c r="B4" s="150" t="s">
        <v>25</v>
      </c>
      <c r="C4" s="7" t="s">
        <v>40</v>
      </c>
      <c r="D4" s="44">
        <v>20900</v>
      </c>
      <c r="E4" s="219"/>
      <c r="F4" s="258"/>
      <c r="G4" s="30">
        <f>D4*1.4</f>
        <v>29259.999999999996</v>
      </c>
      <c r="H4" s="213"/>
      <c r="I4" s="214"/>
    </row>
    <row r="5" spans="1:9" x14ac:dyDescent="0.2">
      <c r="A5" s="103"/>
      <c r="B5" s="151"/>
      <c r="C5" s="7" t="s">
        <v>41</v>
      </c>
      <c r="D5" s="44">
        <v>23300</v>
      </c>
      <c r="E5" s="220"/>
      <c r="F5" s="259"/>
      <c r="G5" s="30">
        <f>D5*1.4</f>
        <v>32619.999999999996</v>
      </c>
      <c r="H5" s="215"/>
      <c r="I5" s="216"/>
    </row>
    <row r="6" spans="1:9" x14ac:dyDescent="0.2">
      <c r="A6" s="103"/>
      <c r="B6" s="151"/>
      <c r="C6" s="7" t="s">
        <v>42</v>
      </c>
      <c r="D6" s="44">
        <v>26400</v>
      </c>
      <c r="E6" s="220"/>
      <c r="F6" s="259"/>
      <c r="G6" s="30">
        <f>D6*1.4</f>
        <v>36960</v>
      </c>
      <c r="H6" s="215"/>
      <c r="I6" s="216"/>
    </row>
    <row r="7" spans="1:9" x14ac:dyDescent="0.2">
      <c r="A7" s="103"/>
      <c r="B7" s="151"/>
      <c r="C7" s="7" t="s">
        <v>48</v>
      </c>
      <c r="D7" s="44">
        <v>27500</v>
      </c>
      <c r="E7" s="220"/>
      <c r="F7" s="259"/>
      <c r="G7" s="30">
        <f>D7*1.4</f>
        <v>38500</v>
      </c>
      <c r="H7" s="215"/>
      <c r="I7" s="216"/>
    </row>
    <row r="8" spans="1:9" x14ac:dyDescent="0.2">
      <c r="A8" s="103"/>
      <c r="B8" s="151"/>
      <c r="C8" s="7" t="s">
        <v>49</v>
      </c>
      <c r="D8" s="44">
        <v>28800</v>
      </c>
      <c r="E8" s="255"/>
      <c r="F8" s="260"/>
      <c r="G8" s="30">
        <f>D8*1.4</f>
        <v>40320</v>
      </c>
      <c r="H8" s="217"/>
      <c r="I8" s="218"/>
    </row>
    <row r="9" spans="1:9" x14ac:dyDescent="0.2">
      <c r="A9" s="103"/>
      <c r="B9" s="151"/>
      <c r="C9" s="7" t="s">
        <v>43</v>
      </c>
      <c r="D9" s="219"/>
      <c r="E9" s="44">
        <v>44500</v>
      </c>
      <c r="F9" s="44">
        <v>38500</v>
      </c>
      <c r="G9" s="213"/>
      <c r="H9" s="5">
        <f t="shared" ref="H9:I11" si="0">E9*1.4</f>
        <v>62299.999999999993</v>
      </c>
      <c r="I9" s="5">
        <f t="shared" si="0"/>
        <v>53900</v>
      </c>
    </row>
    <row r="10" spans="1:9" x14ac:dyDescent="0.2">
      <c r="A10" s="103"/>
      <c r="B10" s="151"/>
      <c r="C10" s="7" t="s">
        <v>51</v>
      </c>
      <c r="D10" s="220"/>
      <c r="E10" s="44">
        <v>47500</v>
      </c>
      <c r="F10" s="44">
        <v>41500</v>
      </c>
      <c r="G10" s="215"/>
      <c r="H10" s="5">
        <f t="shared" si="0"/>
        <v>66500</v>
      </c>
      <c r="I10" s="5">
        <f t="shared" si="0"/>
        <v>58099.999999999993</v>
      </c>
    </row>
    <row r="11" spans="1:9" x14ac:dyDescent="0.2">
      <c r="A11" s="103"/>
      <c r="B11" s="170"/>
      <c r="C11" s="7" t="s">
        <v>49</v>
      </c>
      <c r="D11" s="255"/>
      <c r="E11" s="44">
        <v>51500</v>
      </c>
      <c r="F11" s="44">
        <v>45500</v>
      </c>
      <c r="G11" s="217"/>
      <c r="H11" s="5">
        <f t="shared" si="0"/>
        <v>72100</v>
      </c>
      <c r="I11" s="5">
        <f t="shared" si="0"/>
        <v>63699.999999999993</v>
      </c>
    </row>
    <row r="12" spans="1:9" x14ac:dyDescent="0.2">
      <c r="A12" s="256" t="s">
        <v>38</v>
      </c>
      <c r="B12" s="150" t="s">
        <v>25</v>
      </c>
      <c r="C12" s="7" t="s">
        <v>40</v>
      </c>
      <c r="D12" s="44">
        <v>20200</v>
      </c>
      <c r="E12" s="156"/>
      <c r="F12" s="157"/>
      <c r="G12" s="30">
        <f>D12*1.4</f>
        <v>28280</v>
      </c>
      <c r="H12" s="141"/>
      <c r="I12" s="142"/>
    </row>
    <row r="13" spans="1:9" x14ac:dyDescent="0.2">
      <c r="A13" s="257"/>
      <c r="B13" s="151"/>
      <c r="C13" s="7" t="s">
        <v>41</v>
      </c>
      <c r="D13" s="44">
        <v>22600</v>
      </c>
      <c r="E13" s="153"/>
      <c r="F13" s="158"/>
      <c r="G13" s="30">
        <f>D13*1.4</f>
        <v>31639.999999999996</v>
      </c>
      <c r="H13" s="143"/>
      <c r="I13" s="144"/>
    </row>
    <row r="14" spans="1:9" x14ac:dyDescent="0.2">
      <c r="A14" s="257"/>
      <c r="B14" s="151"/>
      <c r="C14" s="7" t="s">
        <v>42</v>
      </c>
      <c r="D14" s="44">
        <v>24500</v>
      </c>
      <c r="E14" s="153"/>
      <c r="F14" s="158"/>
      <c r="G14" s="30">
        <f>D14*1.4</f>
        <v>34300</v>
      </c>
      <c r="H14" s="143"/>
      <c r="I14" s="144"/>
    </row>
    <row r="15" spans="1:9" x14ac:dyDescent="0.2">
      <c r="A15" s="257"/>
      <c r="B15" s="151"/>
      <c r="C15" s="7" t="s">
        <v>48</v>
      </c>
      <c r="D15" s="44">
        <v>26100</v>
      </c>
      <c r="E15" s="153"/>
      <c r="F15" s="158"/>
      <c r="G15" s="30">
        <f>D15*1.4</f>
        <v>36540</v>
      </c>
      <c r="H15" s="143"/>
      <c r="I15" s="144"/>
    </row>
    <row r="16" spans="1:9" x14ac:dyDescent="0.2">
      <c r="A16" s="257"/>
      <c r="B16" s="151"/>
      <c r="C16" s="7" t="s">
        <v>49</v>
      </c>
      <c r="D16" s="44">
        <v>27400</v>
      </c>
      <c r="E16" s="159"/>
      <c r="F16" s="160"/>
      <c r="G16" s="30">
        <f>D16*1.4</f>
        <v>38360</v>
      </c>
      <c r="H16" s="145"/>
      <c r="I16" s="146"/>
    </row>
    <row r="17" spans="1:9" x14ac:dyDescent="0.2">
      <c r="A17" s="257"/>
      <c r="B17" s="151"/>
      <c r="C17" s="7" t="s">
        <v>43</v>
      </c>
      <c r="D17" s="156"/>
      <c r="E17" s="44">
        <v>43600</v>
      </c>
      <c r="F17" s="44">
        <v>36100</v>
      </c>
      <c r="G17" s="141"/>
      <c r="H17" s="5">
        <f t="shared" ref="H17:I19" si="1">E17*1.4</f>
        <v>61039.999999999993</v>
      </c>
      <c r="I17" s="5">
        <f t="shared" si="1"/>
        <v>50540</v>
      </c>
    </row>
    <row r="18" spans="1:9" x14ac:dyDescent="0.2">
      <c r="A18" s="257"/>
      <c r="B18" s="151"/>
      <c r="C18" s="7" t="s">
        <v>51</v>
      </c>
      <c r="D18" s="153"/>
      <c r="E18" s="44">
        <v>46000</v>
      </c>
      <c r="F18" s="44">
        <v>38500</v>
      </c>
      <c r="G18" s="143"/>
      <c r="H18" s="5">
        <f t="shared" si="1"/>
        <v>64399.999999999993</v>
      </c>
      <c r="I18" s="5">
        <f t="shared" si="1"/>
        <v>53900</v>
      </c>
    </row>
    <row r="19" spans="1:9" ht="13.5" thickBot="1" x14ac:dyDescent="0.25">
      <c r="A19" s="257"/>
      <c r="B19" s="152"/>
      <c r="C19" s="8" t="s">
        <v>49</v>
      </c>
      <c r="D19" s="154"/>
      <c r="E19" s="44">
        <v>50000</v>
      </c>
      <c r="F19" s="44">
        <v>42500</v>
      </c>
      <c r="G19" s="155"/>
      <c r="H19" s="6">
        <f t="shared" si="1"/>
        <v>70000</v>
      </c>
      <c r="I19" s="6">
        <f t="shared" si="1"/>
        <v>59499.999999999993</v>
      </c>
    </row>
    <row r="20" spans="1:9" x14ac:dyDescent="0.2">
      <c r="A20" s="257"/>
      <c r="B20" s="150" t="s">
        <v>28</v>
      </c>
      <c r="C20" s="7" t="s">
        <v>40</v>
      </c>
      <c r="D20" s="5">
        <v>14575</v>
      </c>
      <c r="E20" s="156"/>
      <c r="F20" s="157"/>
      <c r="G20" s="30">
        <f>D20*1.4</f>
        <v>20405</v>
      </c>
      <c r="H20" s="141"/>
      <c r="I20" s="142"/>
    </row>
    <row r="21" spans="1:9" x14ac:dyDescent="0.2">
      <c r="A21" s="257"/>
      <c r="B21" s="151"/>
      <c r="C21" s="7" t="s">
        <v>41</v>
      </c>
      <c r="D21" s="5">
        <v>16725</v>
      </c>
      <c r="E21" s="153"/>
      <c r="F21" s="158"/>
      <c r="G21" s="30">
        <f>D21*1.4</f>
        <v>23415</v>
      </c>
      <c r="H21" s="143"/>
      <c r="I21" s="144"/>
    </row>
    <row r="22" spans="1:9" x14ac:dyDescent="0.2">
      <c r="A22" s="257"/>
      <c r="B22" s="151"/>
      <c r="C22" s="7" t="s">
        <v>42</v>
      </c>
      <c r="D22" s="5">
        <v>18375</v>
      </c>
      <c r="E22" s="153"/>
      <c r="F22" s="158"/>
      <c r="G22" s="30">
        <f>D22*1.4</f>
        <v>25725</v>
      </c>
      <c r="H22" s="143"/>
      <c r="I22" s="144"/>
    </row>
    <row r="23" spans="1:9" x14ac:dyDescent="0.2">
      <c r="A23" s="257"/>
      <c r="B23" s="151"/>
      <c r="C23" s="7" t="s">
        <v>48</v>
      </c>
      <c r="D23" s="5">
        <v>19975</v>
      </c>
      <c r="E23" s="153"/>
      <c r="F23" s="158"/>
      <c r="G23" s="30">
        <f>D23*1.4</f>
        <v>27965</v>
      </c>
      <c r="H23" s="143"/>
      <c r="I23" s="144"/>
    </row>
    <row r="24" spans="1:9" x14ac:dyDescent="0.2">
      <c r="A24" s="257"/>
      <c r="B24" s="151"/>
      <c r="C24" s="7" t="s">
        <v>49</v>
      </c>
      <c r="D24" s="5">
        <v>23475</v>
      </c>
      <c r="E24" s="159"/>
      <c r="F24" s="160"/>
      <c r="G24" s="30">
        <f>D24*1.4</f>
        <v>32865</v>
      </c>
      <c r="H24" s="145"/>
      <c r="I24" s="146"/>
    </row>
    <row r="25" spans="1:9" x14ac:dyDescent="0.2">
      <c r="A25" s="257"/>
      <c r="B25" s="151"/>
      <c r="C25" s="7" t="s">
        <v>43</v>
      </c>
      <c r="D25" s="156"/>
      <c r="E25" s="5">
        <v>24675</v>
      </c>
      <c r="F25" s="5">
        <v>24675</v>
      </c>
      <c r="G25" s="141"/>
      <c r="H25" s="5">
        <f t="shared" ref="H25:I27" si="2">E25*1.4</f>
        <v>34545</v>
      </c>
      <c r="I25" s="5">
        <f t="shared" si="2"/>
        <v>34545</v>
      </c>
    </row>
    <row r="26" spans="1:9" x14ac:dyDescent="0.2">
      <c r="A26" s="257"/>
      <c r="B26" s="151"/>
      <c r="C26" s="7" t="s">
        <v>51</v>
      </c>
      <c r="D26" s="153"/>
      <c r="E26" s="5">
        <v>26825</v>
      </c>
      <c r="F26" s="5">
        <v>26825</v>
      </c>
      <c r="G26" s="143"/>
      <c r="H26" s="5">
        <f t="shared" si="2"/>
        <v>37555</v>
      </c>
      <c r="I26" s="5">
        <f t="shared" si="2"/>
        <v>37555</v>
      </c>
    </row>
    <row r="27" spans="1:9" ht="13.5" thickBot="1" x14ac:dyDescent="0.25">
      <c r="A27" s="257"/>
      <c r="B27" s="152"/>
      <c r="C27" s="8" t="s">
        <v>49</v>
      </c>
      <c r="D27" s="154"/>
      <c r="E27" s="6">
        <v>30825</v>
      </c>
      <c r="F27" s="6">
        <v>30825</v>
      </c>
      <c r="G27" s="155"/>
      <c r="H27" s="6">
        <f t="shared" si="2"/>
        <v>43155</v>
      </c>
      <c r="I27" s="6">
        <f t="shared" si="2"/>
        <v>43155</v>
      </c>
    </row>
  </sheetData>
  <sheetProtection algorithmName="SHA-512" hashValue="3CryJiro01IFKqJZJd0X2vrl16ITGL1ks/hnNf8Gj1tBqn3ljiqMx2cGhw2SbAZimI3Mx+9pyNT39cozK6jqsQ==" saltValue="RqA18kuqu5fs92eyv1jTjg==" spinCount="100000" sheet="1" objects="1" scenarios="1"/>
  <mergeCells count="23">
    <mergeCell ref="H4:I8"/>
    <mergeCell ref="B12:B19"/>
    <mergeCell ref="E12:F16"/>
    <mergeCell ref="D17:D19"/>
    <mergeCell ref="G17:G19"/>
    <mergeCell ref="G9:G11"/>
    <mergeCell ref="E4:F8"/>
    <mergeCell ref="A1:H1"/>
    <mergeCell ref="D25:D27"/>
    <mergeCell ref="A4:A11"/>
    <mergeCell ref="B4:B11"/>
    <mergeCell ref="D9:D11"/>
    <mergeCell ref="A12:A27"/>
    <mergeCell ref="B20:B27"/>
    <mergeCell ref="H20:I24"/>
    <mergeCell ref="E20:F24"/>
    <mergeCell ref="G25:G27"/>
    <mergeCell ref="A2:A3"/>
    <mergeCell ref="B2:B3"/>
    <mergeCell ref="C2:C3"/>
    <mergeCell ref="D2:F2"/>
    <mergeCell ref="G2:I2"/>
    <mergeCell ref="H12:I16"/>
  </mergeCells>
  <hyperlinks>
    <hyperlink ref="A4" r:id="rId1" display="http://www.oocl.com/india/eng/localinformation/localsurcharges/Local+Surcharge+for+Mundra.htm" xr:uid="{00000000-0004-0000-1C00-000000000000}"/>
    <hyperlink ref="I1" location="'IHL CITY-ICD LIST'!A1" display="HOME" xr:uid="{00000000-0004-0000-1C00-000001000000}"/>
  </hyperlinks>
  <pageMargins left="0.7" right="0.7" top="0.75" bottom="0.75" header="0.3" footer="0.3"/>
  <pageSetup paperSize="9" scale="60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9"/>
  <sheetViews>
    <sheetView view="pageBreakPreview" zoomScale="175" zoomScaleNormal="100" zoomScaleSheetLayoutView="175" workbookViewId="0">
      <selection activeCell="I1" sqref="I1"/>
    </sheetView>
  </sheetViews>
  <sheetFormatPr defaultRowHeight="12.75" x14ac:dyDescent="0.2"/>
  <cols>
    <col min="1" max="1" width="12" customWidth="1"/>
    <col min="3" max="3" width="15.7109375" bestFit="1" customWidth="1"/>
    <col min="4" max="9" width="15.7109375" customWidth="1"/>
  </cols>
  <sheetData>
    <row r="1" spans="1:9" ht="21.75" thickBot="1" x14ac:dyDescent="0.25">
      <c r="A1" s="91" t="s">
        <v>32</v>
      </c>
      <c r="B1" s="92"/>
      <c r="C1" s="92"/>
      <c r="D1" s="92"/>
      <c r="E1" s="92"/>
      <c r="F1" s="92"/>
      <c r="G1" s="92"/>
      <c r="H1" s="92"/>
      <c r="I1" s="84" t="s">
        <v>106</v>
      </c>
    </row>
    <row r="2" spans="1:9" x14ac:dyDescent="0.2">
      <c r="A2" s="133" t="s">
        <v>18</v>
      </c>
      <c r="B2" s="135" t="s">
        <v>19</v>
      </c>
      <c r="C2" s="135" t="s">
        <v>20</v>
      </c>
      <c r="D2" s="139" t="s">
        <v>33</v>
      </c>
      <c r="E2" s="140"/>
      <c r="F2" s="140"/>
      <c r="G2" s="139" t="s">
        <v>30</v>
      </c>
      <c r="H2" s="140"/>
      <c r="I2" s="140"/>
    </row>
    <row r="3" spans="1:9" x14ac:dyDescent="0.2">
      <c r="A3" s="134"/>
      <c r="B3" s="136"/>
      <c r="C3" s="136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">
      <c r="A4" s="103" t="s">
        <v>24</v>
      </c>
      <c r="B4" s="171" t="s">
        <v>28</v>
      </c>
      <c r="C4" s="5" t="s">
        <v>40</v>
      </c>
      <c r="D4" s="44">
        <v>47300</v>
      </c>
      <c r="E4" s="156"/>
      <c r="F4" s="157"/>
      <c r="G4" s="31">
        <f>D4*1.4</f>
        <v>66220</v>
      </c>
      <c r="H4" s="156"/>
      <c r="I4" s="157"/>
    </row>
    <row r="5" spans="1:9" x14ac:dyDescent="0.2">
      <c r="A5" s="103"/>
      <c r="B5" s="192"/>
      <c r="C5" s="5" t="s">
        <v>41</v>
      </c>
      <c r="D5" s="44">
        <v>52300</v>
      </c>
      <c r="E5" s="153"/>
      <c r="F5" s="158"/>
      <c r="G5" s="31">
        <f>D5*1.4</f>
        <v>73220</v>
      </c>
      <c r="H5" s="153"/>
      <c r="I5" s="158"/>
    </row>
    <row r="6" spans="1:9" x14ac:dyDescent="0.2">
      <c r="A6" s="103"/>
      <c r="B6" s="192"/>
      <c r="C6" s="5" t="s">
        <v>42</v>
      </c>
      <c r="D6" s="44">
        <v>66300</v>
      </c>
      <c r="E6" s="153"/>
      <c r="F6" s="158"/>
      <c r="G6" s="31">
        <f>D6*1.4</f>
        <v>92820</v>
      </c>
      <c r="H6" s="153"/>
      <c r="I6" s="158"/>
    </row>
    <row r="7" spans="1:9" x14ac:dyDescent="0.2">
      <c r="A7" s="103"/>
      <c r="B7" s="192"/>
      <c r="C7" s="5" t="s">
        <v>225</v>
      </c>
      <c r="D7" s="44">
        <v>78300</v>
      </c>
      <c r="E7" s="153"/>
      <c r="F7" s="158"/>
      <c r="G7" s="31">
        <f>D7*1.4</f>
        <v>109620</v>
      </c>
      <c r="H7" s="153"/>
      <c r="I7" s="158"/>
    </row>
    <row r="8" spans="1:9" x14ac:dyDescent="0.2">
      <c r="A8" s="103"/>
      <c r="B8" s="192"/>
      <c r="C8" s="5" t="s">
        <v>43</v>
      </c>
      <c r="D8" s="245"/>
      <c r="E8" s="44">
        <v>62800</v>
      </c>
      <c r="F8" s="44">
        <v>62800</v>
      </c>
      <c r="G8" s="245"/>
      <c r="H8" s="27">
        <f>E8*1.4</f>
        <v>87920</v>
      </c>
      <c r="I8" s="27">
        <f>F8*1.4</f>
        <v>87920</v>
      </c>
    </row>
    <row r="9" spans="1:9" x14ac:dyDescent="0.2">
      <c r="A9" s="103"/>
      <c r="B9" s="192"/>
      <c r="C9" s="5" t="s">
        <v>226</v>
      </c>
      <c r="D9" s="246"/>
      <c r="E9" s="44">
        <v>86800</v>
      </c>
      <c r="F9" s="44">
        <v>86800</v>
      </c>
      <c r="G9" s="246"/>
      <c r="H9" s="27">
        <f>E9*1.4</f>
        <v>121519.99999999999</v>
      </c>
      <c r="I9" s="27">
        <f>F9*1.4</f>
        <v>121519.99999999999</v>
      </c>
    </row>
  </sheetData>
  <sheetProtection algorithmName="SHA-512" hashValue="f9AWJHbtS3Cm5NaMFqSlTaF26QT9j+MI9eXgYvcH5sjHrajhD1YMlfivzjAR2GV2joP87KF1bnDvumx8oyc+eA==" saltValue="+Zh3YPwYGxHj9wKozhqh2A==" spinCount="100000" sheet="1" objects="1" scenarios="1"/>
  <mergeCells count="11">
    <mergeCell ref="H4:I7"/>
    <mergeCell ref="A2:A3"/>
    <mergeCell ref="B2:B3"/>
    <mergeCell ref="C2:C3"/>
    <mergeCell ref="D2:F2"/>
    <mergeCell ref="G2:I2"/>
    <mergeCell ref="A4:A9"/>
    <mergeCell ref="B4:B9"/>
    <mergeCell ref="E4:F7"/>
    <mergeCell ref="D8:D9"/>
    <mergeCell ref="G8:G9"/>
  </mergeCells>
  <hyperlinks>
    <hyperlink ref="A4" r:id="rId1" display="http://www.oocl.com/india/eng/localinformation/localsurcharges/default.htm" xr:uid="{7D3F8CA4-7480-4814-82A0-EA945117EB25}"/>
    <hyperlink ref="I1" location="'IHL CITY-ICD LIST'!A1" display="HOME" xr:uid="{783320A1-00FC-4CD5-B0C6-5207385385D3}"/>
  </hyperlinks>
  <pageMargins left="0.7" right="0.7" top="0.75" bottom="0.75" header="0.3" footer="0.3"/>
  <pageSetup paperSize="9" scale="60" orientation="portrait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1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82" t="s">
        <v>110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206"/>
      <c r="B3" s="136"/>
      <c r="C3" s="171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3" t="s">
        <v>24</v>
      </c>
      <c r="B4" s="150" t="s">
        <v>25</v>
      </c>
      <c r="C4" s="5" t="s">
        <v>40</v>
      </c>
      <c r="D4" s="44">
        <v>14300</v>
      </c>
      <c r="E4" s="156"/>
      <c r="F4" s="157"/>
      <c r="G4" s="31">
        <f>D4*1.4</f>
        <v>20020</v>
      </c>
      <c r="H4" s="141"/>
      <c r="I4" s="142"/>
    </row>
    <row r="5" spans="1:9" x14ac:dyDescent="0.2">
      <c r="A5" s="103"/>
      <c r="B5" s="151"/>
      <c r="C5" s="5" t="s">
        <v>41</v>
      </c>
      <c r="D5" s="44">
        <v>15400</v>
      </c>
      <c r="E5" s="153"/>
      <c r="F5" s="158"/>
      <c r="G5" s="31">
        <f>D5*1.4</f>
        <v>21560</v>
      </c>
      <c r="H5" s="143"/>
      <c r="I5" s="144"/>
    </row>
    <row r="6" spans="1:9" x14ac:dyDescent="0.2">
      <c r="A6" s="103"/>
      <c r="B6" s="151"/>
      <c r="C6" s="5" t="s">
        <v>42</v>
      </c>
      <c r="D6" s="44">
        <v>16500</v>
      </c>
      <c r="E6" s="153"/>
      <c r="F6" s="158"/>
      <c r="G6" s="31">
        <f>D6*1.4</f>
        <v>23100</v>
      </c>
      <c r="H6" s="143"/>
      <c r="I6" s="144"/>
    </row>
    <row r="7" spans="1:9" x14ac:dyDescent="0.2">
      <c r="A7" s="103"/>
      <c r="B7" s="151"/>
      <c r="C7" s="5" t="s">
        <v>52</v>
      </c>
      <c r="D7" s="44">
        <v>17000</v>
      </c>
      <c r="E7" s="153"/>
      <c r="F7" s="158"/>
      <c r="G7" s="31">
        <f>D7*1.4</f>
        <v>23800</v>
      </c>
      <c r="H7" s="143"/>
      <c r="I7" s="144"/>
    </row>
    <row r="8" spans="1:9" x14ac:dyDescent="0.2">
      <c r="A8" s="103"/>
      <c r="B8" s="151"/>
      <c r="C8" s="5" t="s">
        <v>53</v>
      </c>
      <c r="D8" s="44">
        <v>20900</v>
      </c>
      <c r="E8" s="159"/>
      <c r="F8" s="160"/>
      <c r="G8" s="31">
        <f>D8*1.4</f>
        <v>29259.999999999996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24500</v>
      </c>
      <c r="F9" s="44">
        <v>24500</v>
      </c>
      <c r="G9" s="141"/>
      <c r="H9" s="27">
        <f t="shared" ref="H9:I11" si="0">+E9+(E9*0.4)</f>
        <v>34300</v>
      </c>
      <c r="I9" s="27">
        <f t="shared" si="0"/>
        <v>34300</v>
      </c>
    </row>
    <row r="10" spans="1:9" x14ac:dyDescent="0.2">
      <c r="A10" s="103"/>
      <c r="B10" s="151"/>
      <c r="C10" s="5" t="s">
        <v>51</v>
      </c>
      <c r="D10" s="153"/>
      <c r="E10" s="44">
        <v>25600</v>
      </c>
      <c r="F10" s="44">
        <v>25600</v>
      </c>
      <c r="G10" s="143"/>
      <c r="H10" s="27">
        <f t="shared" si="0"/>
        <v>35840</v>
      </c>
      <c r="I10" s="27">
        <f t="shared" si="0"/>
        <v>35840</v>
      </c>
    </row>
    <row r="11" spans="1:9" ht="13.5" thickBot="1" x14ac:dyDescent="0.25">
      <c r="A11" s="161"/>
      <c r="B11" s="152"/>
      <c r="C11" s="6" t="s">
        <v>54</v>
      </c>
      <c r="D11" s="154"/>
      <c r="E11" s="44">
        <v>29600</v>
      </c>
      <c r="F11" s="44">
        <v>29600</v>
      </c>
      <c r="G11" s="155"/>
      <c r="H11" s="33">
        <f t="shared" si="0"/>
        <v>41440</v>
      </c>
      <c r="I11" s="33">
        <f t="shared" si="0"/>
        <v>41440</v>
      </c>
    </row>
    <row r="12" spans="1:9" x14ac:dyDescent="0.2">
      <c r="A12" s="162" t="s">
        <v>18</v>
      </c>
      <c r="B12" s="135" t="s">
        <v>19</v>
      </c>
      <c r="C12" s="137" t="s">
        <v>20</v>
      </c>
      <c r="D12" s="137" t="s">
        <v>33</v>
      </c>
      <c r="E12" s="137"/>
      <c r="F12" s="137"/>
      <c r="G12" s="139" t="s">
        <v>30</v>
      </c>
      <c r="H12" s="140"/>
      <c r="I12" s="140"/>
    </row>
    <row r="13" spans="1:9" x14ac:dyDescent="0.2">
      <c r="A13" s="206"/>
      <c r="B13" s="136"/>
      <c r="C13" s="171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">
      <c r="A14" s="103" t="s">
        <v>24</v>
      </c>
      <c r="B14" s="150" t="s">
        <v>28</v>
      </c>
      <c r="C14" s="5" t="s">
        <v>40</v>
      </c>
      <c r="D14" s="5">
        <v>8800</v>
      </c>
      <c r="E14" s="156">
        <v>0</v>
      </c>
      <c r="F14" s="157"/>
      <c r="G14" s="31">
        <f>D14*1.4</f>
        <v>12320</v>
      </c>
      <c r="H14" s="141"/>
      <c r="I14" s="142"/>
    </row>
    <row r="15" spans="1:9" x14ac:dyDescent="0.2">
      <c r="A15" s="103"/>
      <c r="B15" s="151"/>
      <c r="C15" s="5" t="s">
        <v>41</v>
      </c>
      <c r="D15" s="5">
        <v>9800</v>
      </c>
      <c r="E15" s="153"/>
      <c r="F15" s="158"/>
      <c r="G15" s="31">
        <f>D15*1.4</f>
        <v>13720</v>
      </c>
      <c r="H15" s="143"/>
      <c r="I15" s="144"/>
    </row>
    <row r="16" spans="1:9" x14ac:dyDescent="0.2">
      <c r="A16" s="103"/>
      <c r="B16" s="151"/>
      <c r="C16" s="5" t="s">
        <v>42</v>
      </c>
      <c r="D16" s="5">
        <v>10800</v>
      </c>
      <c r="E16" s="153"/>
      <c r="F16" s="158"/>
      <c r="G16" s="31">
        <f>D16*1.4</f>
        <v>15119.999999999998</v>
      </c>
      <c r="H16" s="143"/>
      <c r="I16" s="144"/>
    </row>
    <row r="17" spans="1:9" x14ac:dyDescent="0.2">
      <c r="A17" s="103"/>
      <c r="B17" s="151"/>
      <c r="C17" s="5" t="s">
        <v>52</v>
      </c>
      <c r="D17" s="5">
        <v>11500</v>
      </c>
      <c r="E17" s="153"/>
      <c r="F17" s="158"/>
      <c r="G17" s="31">
        <f>D17*1.4</f>
        <v>16099.999999999998</v>
      </c>
      <c r="H17" s="143"/>
      <c r="I17" s="144"/>
    </row>
    <row r="18" spans="1:9" x14ac:dyDescent="0.2">
      <c r="A18" s="103"/>
      <c r="B18" s="151"/>
      <c r="C18" s="5" t="s">
        <v>53</v>
      </c>
      <c r="D18" s="5">
        <v>18600</v>
      </c>
      <c r="E18" s="159"/>
      <c r="F18" s="160"/>
      <c r="G18" s="31">
        <f>D18*1.4</f>
        <v>26040</v>
      </c>
      <c r="H18" s="145"/>
      <c r="I18" s="146"/>
    </row>
    <row r="19" spans="1:9" x14ac:dyDescent="0.2">
      <c r="A19" s="103"/>
      <c r="B19" s="151"/>
      <c r="C19" s="5" t="s">
        <v>43</v>
      </c>
      <c r="D19" s="156"/>
      <c r="E19" s="5">
        <v>14600</v>
      </c>
      <c r="F19" s="5">
        <v>14600</v>
      </c>
      <c r="G19" s="141"/>
      <c r="H19" s="27">
        <f t="shared" ref="H19:I21" si="1">+E19+(E19*0.4)</f>
        <v>20440</v>
      </c>
      <c r="I19" s="27">
        <f t="shared" si="1"/>
        <v>20440</v>
      </c>
    </row>
    <row r="20" spans="1:9" x14ac:dyDescent="0.2">
      <c r="A20" s="103"/>
      <c r="B20" s="151"/>
      <c r="C20" s="5" t="s">
        <v>51</v>
      </c>
      <c r="D20" s="153"/>
      <c r="E20" s="5">
        <v>16200</v>
      </c>
      <c r="F20" s="5">
        <v>16200</v>
      </c>
      <c r="G20" s="143"/>
      <c r="H20" s="27">
        <f t="shared" si="1"/>
        <v>22680</v>
      </c>
      <c r="I20" s="27">
        <f t="shared" si="1"/>
        <v>22680</v>
      </c>
    </row>
    <row r="21" spans="1:9" ht="13.5" thickBot="1" x14ac:dyDescent="0.25">
      <c r="A21" s="161"/>
      <c r="B21" s="152"/>
      <c r="C21" s="6" t="s">
        <v>54</v>
      </c>
      <c r="D21" s="154"/>
      <c r="E21" s="6">
        <v>26500</v>
      </c>
      <c r="F21" s="6">
        <v>26500</v>
      </c>
      <c r="G21" s="155"/>
      <c r="H21" s="33">
        <f t="shared" si="1"/>
        <v>37100</v>
      </c>
      <c r="I21" s="33">
        <f t="shared" si="1"/>
        <v>37100</v>
      </c>
    </row>
  </sheetData>
  <sheetProtection algorithmName="SHA-512" hashValue="SxKYK292mbwpuvEronobNoNbvk9jmlL3aNOxiy/imje7IGEqItZVjmD4a4r94DmFqtfco9g581cUK0Tq+sOzPg==" saltValue="t0xnPYk6TIfxCAuLuqlWjg==" spinCount="100000" sheet="1" objects="1" scenarios="1"/>
  <mergeCells count="22"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A12:A13"/>
    <mergeCell ref="B12:B13"/>
    <mergeCell ref="C12:C13"/>
    <mergeCell ref="D12:F12"/>
    <mergeCell ref="G12:I12"/>
    <mergeCell ref="D9:D11"/>
    <mergeCell ref="G9:G11"/>
    <mergeCell ref="A14:A21"/>
    <mergeCell ref="B14:B21"/>
    <mergeCell ref="E14:F18"/>
    <mergeCell ref="H14:I18"/>
    <mergeCell ref="D19:D21"/>
    <mergeCell ref="G19:G21"/>
  </mergeCells>
  <hyperlinks>
    <hyperlink ref="A4" r:id="rId1" display="http://www.oocl.com/india/eng/localinformation/localsurcharges/default.htm" xr:uid="{00000000-0004-0000-1F00-000000000000}"/>
    <hyperlink ref="A4:A11" r:id="rId2" display="Nhava Sheva" xr:uid="{00000000-0004-0000-1F00-000002000000}"/>
    <hyperlink ref="A14" r:id="rId3" display="http://www.oocl.com/india/eng/localinformation/localsurcharges/default.htm" xr:uid="{00000000-0004-0000-1F00-000003000000}"/>
    <hyperlink ref="A14:A21" r:id="rId4" display="Nhava Sheva" xr:uid="{00000000-0004-0000-1F00-000004000000}"/>
    <hyperlink ref="I1" location="'IHL CITY-ICD LIST'!A1" display="HOME" xr:uid="{2529CF36-FA7B-4045-AC7A-59731C2B6F7F}"/>
  </hyperlinks>
  <pageMargins left="0.7" right="0.7" top="0.75" bottom="0.75" header="0.3" footer="0.3"/>
  <pageSetup paperSize="9" scale="63" orientation="portrait"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13"/>
  <sheetViews>
    <sheetView view="pageBreakPreview" zoomScale="175" zoomScaleNormal="130" zoomScaleSheetLayoutView="17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82" t="s">
        <v>111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206"/>
      <c r="B3" s="136"/>
      <c r="C3" s="171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3" t="s">
        <v>24</v>
      </c>
      <c r="B4" s="150" t="s">
        <v>25</v>
      </c>
      <c r="C4" s="5" t="s">
        <v>40</v>
      </c>
      <c r="D4" s="44">
        <v>52855</v>
      </c>
      <c r="E4" s="156"/>
      <c r="F4" s="157"/>
      <c r="G4" s="31">
        <f>D4*1.4</f>
        <v>73997</v>
      </c>
      <c r="H4" s="141"/>
      <c r="I4" s="142"/>
    </row>
    <row r="5" spans="1:9" x14ac:dyDescent="0.2">
      <c r="A5" s="103"/>
      <c r="B5" s="151"/>
      <c r="C5" s="5" t="s">
        <v>41</v>
      </c>
      <c r="D5" s="44">
        <v>61545</v>
      </c>
      <c r="E5" s="153"/>
      <c r="F5" s="158"/>
      <c r="G5" s="31">
        <f>D5*1.4</f>
        <v>86163</v>
      </c>
      <c r="H5" s="143"/>
      <c r="I5" s="144"/>
    </row>
    <row r="6" spans="1:9" x14ac:dyDescent="0.2">
      <c r="A6" s="103"/>
      <c r="B6" s="151"/>
      <c r="C6" s="5" t="s">
        <v>42</v>
      </c>
      <c r="D6" s="44">
        <v>73205</v>
      </c>
      <c r="E6" s="153"/>
      <c r="F6" s="158"/>
      <c r="G6" s="31">
        <f>D6*1.4</f>
        <v>102487</v>
      </c>
      <c r="H6" s="143"/>
      <c r="I6" s="144"/>
    </row>
    <row r="7" spans="1:9" x14ac:dyDescent="0.2">
      <c r="A7" s="103"/>
      <c r="B7" s="151"/>
      <c r="C7" s="5" t="s">
        <v>52</v>
      </c>
      <c r="D7" s="44">
        <v>76505</v>
      </c>
      <c r="E7" s="153"/>
      <c r="F7" s="158"/>
      <c r="G7" s="31">
        <f>D7*1.4</f>
        <v>107107</v>
      </c>
      <c r="H7" s="143"/>
      <c r="I7" s="144"/>
    </row>
    <row r="8" spans="1:9" x14ac:dyDescent="0.2">
      <c r="A8" s="103"/>
      <c r="B8" s="151"/>
      <c r="C8" s="5" t="s">
        <v>53</v>
      </c>
      <c r="D8" s="44">
        <v>82445</v>
      </c>
      <c r="E8" s="159"/>
      <c r="F8" s="160"/>
      <c r="G8" s="31">
        <f>D8*1.4</f>
        <v>115422.99999999999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123750</v>
      </c>
      <c r="F9" s="44">
        <v>96013</v>
      </c>
      <c r="G9" s="141"/>
      <c r="H9" s="27">
        <f t="shared" ref="H9:I11" si="0">+E9+(E9*0.4)</f>
        <v>173250</v>
      </c>
      <c r="I9" s="27">
        <f t="shared" si="0"/>
        <v>134418.20000000001</v>
      </c>
    </row>
    <row r="10" spans="1:9" x14ac:dyDescent="0.2">
      <c r="A10" s="103"/>
      <c r="B10" s="151"/>
      <c r="C10" s="5" t="s">
        <v>51</v>
      </c>
      <c r="D10" s="153"/>
      <c r="E10" s="44">
        <v>133980</v>
      </c>
      <c r="F10" s="44">
        <v>104413</v>
      </c>
      <c r="G10" s="143"/>
      <c r="H10" s="27">
        <f t="shared" si="0"/>
        <v>187572</v>
      </c>
      <c r="I10" s="27">
        <f t="shared" si="0"/>
        <v>146178.20000000001</v>
      </c>
    </row>
    <row r="11" spans="1:9" ht="13.5" thickBot="1" x14ac:dyDescent="0.25">
      <c r="A11" s="161"/>
      <c r="B11" s="152"/>
      <c r="C11" s="6" t="s">
        <v>54</v>
      </c>
      <c r="D11" s="154"/>
      <c r="E11" s="44">
        <f>E10+2000</f>
        <v>135980</v>
      </c>
      <c r="F11" s="44">
        <f>F10+2000</f>
        <v>106413</v>
      </c>
      <c r="G11" s="155"/>
      <c r="H11" s="33">
        <f t="shared" si="0"/>
        <v>190372</v>
      </c>
      <c r="I11" s="33">
        <f t="shared" si="0"/>
        <v>148978.20000000001</v>
      </c>
    </row>
    <row r="13" spans="1:9" x14ac:dyDescent="0.2">
      <c r="A13" s="15" t="s">
        <v>235</v>
      </c>
    </row>
  </sheetData>
  <sheetProtection algorithmName="SHA-512" hashValue="kneu23nKeKY3/KjAKZl+ZEki0qB23W5dOnEIbzexG5PRJ3bwOrTS6DXEjGdcNgX7/T17zAwqdCtqvNz3lDZcmA==" saltValue="WmQ4sKnXeZ/cK29FAS/lig==" spinCount="100000" sheet="1" objects="1" scenarios="1"/>
  <mergeCells count="11">
    <mergeCell ref="D9:D11"/>
    <mergeCell ref="G9:G11"/>
    <mergeCell ref="H4:I8"/>
    <mergeCell ref="A4:A11"/>
    <mergeCell ref="B4:B11"/>
    <mergeCell ref="E4:F8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2000-000000000000}"/>
    <hyperlink ref="A4:A11" r:id="rId2" display="Nhava Sheva" xr:uid="{00000000-0004-0000-2000-000002000000}"/>
    <hyperlink ref="I1" location="'IHL CITY-ICD LIST'!A1" display="HOME" xr:uid="{8DF39357-941F-4C61-AFEB-26ACE836FC58}"/>
  </hyperlinks>
  <pageMargins left="0.7" right="0.7" top="0.75" bottom="0.75" header="0.3" footer="0.3"/>
  <pageSetup paperSize="9" scale="63" orientation="portrait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20"/>
  <sheetViews>
    <sheetView view="pageBreakPreview" zoomScale="175" zoomScaleNormal="130" zoomScaleSheetLayoutView="175" workbookViewId="0">
      <selection activeCell="J1" sqref="J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261" t="s">
        <v>115</v>
      </c>
      <c r="B1" s="261"/>
      <c r="C1" s="261"/>
      <c r="D1" s="261"/>
      <c r="E1" s="261"/>
      <c r="F1" s="261"/>
      <c r="G1" s="261"/>
      <c r="H1" s="261"/>
      <c r="I1" s="261"/>
      <c r="J1" s="55" t="s">
        <v>106</v>
      </c>
    </row>
    <row r="2" spans="1:10" x14ac:dyDescent="0.2">
      <c r="A2" s="138" t="s">
        <v>18</v>
      </c>
      <c r="B2" s="138" t="s">
        <v>19</v>
      </c>
      <c r="C2" s="138" t="s">
        <v>20</v>
      </c>
      <c r="D2" s="138" t="s">
        <v>33</v>
      </c>
      <c r="E2" s="138"/>
      <c r="F2" s="138"/>
      <c r="G2" s="28"/>
      <c r="H2" s="138" t="s">
        <v>30</v>
      </c>
      <c r="I2" s="138"/>
      <c r="J2" s="138"/>
    </row>
    <row r="3" spans="1:10" x14ac:dyDescent="0.2">
      <c r="A3" s="138"/>
      <c r="B3" s="138"/>
      <c r="C3" s="138"/>
      <c r="D3" s="28" t="s">
        <v>21</v>
      </c>
      <c r="E3" s="28" t="s">
        <v>22</v>
      </c>
      <c r="F3" s="28" t="s">
        <v>23</v>
      </c>
      <c r="G3" s="28" t="s">
        <v>285</v>
      </c>
      <c r="H3" s="28" t="s">
        <v>21</v>
      </c>
      <c r="I3" s="28" t="s">
        <v>22</v>
      </c>
      <c r="J3" s="28" t="s">
        <v>23</v>
      </c>
    </row>
    <row r="4" spans="1:10" x14ac:dyDescent="0.2">
      <c r="A4" s="172" t="s">
        <v>27</v>
      </c>
      <c r="B4" s="104" t="s">
        <v>25</v>
      </c>
      <c r="C4" s="5" t="s">
        <v>40</v>
      </c>
      <c r="D4" s="38">
        <v>53845</v>
      </c>
      <c r="E4" s="104"/>
      <c r="F4" s="104"/>
      <c r="G4" s="104"/>
      <c r="H4" s="27">
        <f>D4*1.4</f>
        <v>75383</v>
      </c>
      <c r="I4" s="173"/>
      <c r="J4" s="173"/>
    </row>
    <row r="5" spans="1:10" x14ac:dyDescent="0.2">
      <c r="A5" s="172"/>
      <c r="B5" s="104"/>
      <c r="C5" s="5" t="s">
        <v>41</v>
      </c>
      <c r="D5" s="38">
        <v>64460</v>
      </c>
      <c r="E5" s="104"/>
      <c r="F5" s="104"/>
      <c r="G5" s="104"/>
      <c r="H5" s="27">
        <f>D5*1.4</f>
        <v>90244</v>
      </c>
      <c r="I5" s="173"/>
      <c r="J5" s="173"/>
    </row>
    <row r="6" spans="1:10" x14ac:dyDescent="0.2">
      <c r="A6" s="172"/>
      <c r="B6" s="104"/>
      <c r="C6" s="5" t="s">
        <v>42</v>
      </c>
      <c r="D6" s="38">
        <v>75295</v>
      </c>
      <c r="E6" s="104"/>
      <c r="F6" s="104"/>
      <c r="G6" s="104"/>
      <c r="H6" s="27">
        <f>D6*1.4</f>
        <v>105413</v>
      </c>
      <c r="I6" s="173"/>
      <c r="J6" s="173"/>
    </row>
    <row r="7" spans="1:10" x14ac:dyDescent="0.2">
      <c r="A7" s="172"/>
      <c r="B7" s="104"/>
      <c r="C7" s="5" t="s">
        <v>52</v>
      </c>
      <c r="D7" s="38">
        <v>84040</v>
      </c>
      <c r="E7" s="104"/>
      <c r="F7" s="104"/>
      <c r="G7" s="104"/>
      <c r="H7" s="27">
        <f>D7*1.4</f>
        <v>117655.99999999999</v>
      </c>
      <c r="I7" s="173"/>
      <c r="J7" s="173"/>
    </row>
    <row r="8" spans="1:10" x14ac:dyDescent="0.2">
      <c r="A8" s="172"/>
      <c r="B8" s="104"/>
      <c r="C8" s="5" t="s">
        <v>53</v>
      </c>
      <c r="D8" s="38">
        <v>87945</v>
      </c>
      <c r="E8" s="104"/>
      <c r="F8" s="104"/>
      <c r="G8" s="104"/>
      <c r="H8" s="27">
        <f>D8*1.4</f>
        <v>123122.99999999999</v>
      </c>
      <c r="I8" s="173"/>
      <c r="J8" s="173"/>
    </row>
    <row r="9" spans="1:10" x14ac:dyDescent="0.2">
      <c r="A9" s="172"/>
      <c r="B9" s="104"/>
      <c r="C9" s="5" t="s">
        <v>43</v>
      </c>
      <c r="D9" s="104"/>
      <c r="E9" s="38">
        <v>119350</v>
      </c>
      <c r="F9" s="44">
        <v>97350</v>
      </c>
      <c r="G9" s="104"/>
      <c r="H9" s="173"/>
      <c r="I9" s="27">
        <f t="shared" ref="I9:J10" si="0">+E9+(E9*0.4)</f>
        <v>167090</v>
      </c>
      <c r="J9" s="27">
        <f t="shared" si="0"/>
        <v>136290</v>
      </c>
    </row>
    <row r="10" spans="1:10" x14ac:dyDescent="0.2">
      <c r="A10" s="172"/>
      <c r="B10" s="104"/>
      <c r="C10" s="5" t="s">
        <v>51</v>
      </c>
      <c r="D10" s="104"/>
      <c r="E10" s="38">
        <v>130790</v>
      </c>
      <c r="F10" s="44">
        <v>104995</v>
      </c>
      <c r="G10" s="104"/>
      <c r="H10" s="173"/>
      <c r="I10" s="27">
        <f t="shared" si="0"/>
        <v>183106</v>
      </c>
      <c r="J10" s="27">
        <f t="shared" si="0"/>
        <v>146993</v>
      </c>
    </row>
    <row r="11" spans="1:10" x14ac:dyDescent="0.2">
      <c r="A11" s="172"/>
      <c r="B11" s="104"/>
      <c r="C11" s="5" t="s">
        <v>54</v>
      </c>
      <c r="D11" s="104"/>
      <c r="E11" s="38">
        <f>E10+2000</f>
        <v>132790</v>
      </c>
      <c r="F11" s="38">
        <f>F10+2000</f>
        <v>106995</v>
      </c>
      <c r="G11" s="104"/>
      <c r="H11" s="173"/>
      <c r="I11" s="27">
        <f t="shared" ref="I11" si="1">+E11+(E11*0.4)</f>
        <v>185906</v>
      </c>
      <c r="J11" s="27">
        <f t="shared" ref="J11" si="2">+F11+(F11*0.4)</f>
        <v>149793</v>
      </c>
    </row>
    <row r="12" spans="1:10" x14ac:dyDescent="0.2">
      <c r="A12" s="172"/>
      <c r="B12" s="104"/>
      <c r="C12" s="5" t="s">
        <v>287</v>
      </c>
      <c r="D12" s="104"/>
      <c r="E12" s="262"/>
      <c r="F12" s="262"/>
      <c r="G12" s="44">
        <v>214800</v>
      </c>
      <c r="H12" s="173"/>
      <c r="I12" s="173"/>
      <c r="J12" s="173"/>
    </row>
    <row r="13" spans="1:10" x14ac:dyDescent="0.2">
      <c r="A13" s="172" t="s">
        <v>116</v>
      </c>
      <c r="B13" s="104" t="s">
        <v>25</v>
      </c>
      <c r="C13" s="5" t="s">
        <v>40</v>
      </c>
      <c r="D13" s="38">
        <v>51590</v>
      </c>
      <c r="E13" s="104"/>
      <c r="F13" s="104"/>
      <c r="G13" s="150"/>
      <c r="H13" s="27">
        <f>D13*1.4</f>
        <v>72226</v>
      </c>
      <c r="I13" s="173"/>
      <c r="J13" s="173"/>
    </row>
    <row r="14" spans="1:10" x14ac:dyDescent="0.2">
      <c r="A14" s="172"/>
      <c r="B14" s="104"/>
      <c r="C14" s="5" t="s">
        <v>41</v>
      </c>
      <c r="D14" s="38">
        <v>62260</v>
      </c>
      <c r="E14" s="104"/>
      <c r="F14" s="104"/>
      <c r="G14" s="151"/>
      <c r="H14" s="27">
        <f>D14*1.4</f>
        <v>87164</v>
      </c>
      <c r="I14" s="173"/>
      <c r="J14" s="173"/>
    </row>
    <row r="15" spans="1:10" x14ac:dyDescent="0.2">
      <c r="A15" s="172"/>
      <c r="B15" s="104"/>
      <c r="C15" s="5" t="s">
        <v>42</v>
      </c>
      <c r="D15" s="38">
        <v>73920</v>
      </c>
      <c r="E15" s="104"/>
      <c r="F15" s="104"/>
      <c r="G15" s="151"/>
      <c r="H15" s="27">
        <f>D15*1.4</f>
        <v>103488</v>
      </c>
      <c r="I15" s="173"/>
      <c r="J15" s="173"/>
    </row>
    <row r="16" spans="1:10" x14ac:dyDescent="0.2">
      <c r="A16" s="172"/>
      <c r="B16" s="104"/>
      <c r="C16" s="5" t="s">
        <v>52</v>
      </c>
      <c r="D16" s="38">
        <v>80520</v>
      </c>
      <c r="E16" s="104"/>
      <c r="F16" s="104"/>
      <c r="G16" s="151"/>
      <c r="H16" s="27">
        <f>D16*1.4</f>
        <v>112728</v>
      </c>
      <c r="I16" s="173"/>
      <c r="J16" s="173"/>
    </row>
    <row r="17" spans="1:10" x14ac:dyDescent="0.2">
      <c r="A17" s="172"/>
      <c r="B17" s="104"/>
      <c r="C17" s="5" t="s">
        <v>53</v>
      </c>
      <c r="D17" s="38">
        <v>85250</v>
      </c>
      <c r="E17" s="104"/>
      <c r="F17" s="104"/>
      <c r="G17" s="151"/>
      <c r="H17" s="27">
        <f>D17*1.4</f>
        <v>119349.99999999999</v>
      </c>
      <c r="I17" s="173"/>
      <c r="J17" s="173"/>
    </row>
    <row r="18" spans="1:10" x14ac:dyDescent="0.2">
      <c r="A18" s="172"/>
      <c r="B18" s="104"/>
      <c r="C18" s="5" t="s">
        <v>43</v>
      </c>
      <c r="D18" s="104"/>
      <c r="E18" s="38">
        <v>113300</v>
      </c>
      <c r="F18" s="44">
        <v>89650</v>
      </c>
      <c r="G18" s="151"/>
      <c r="H18" s="173"/>
      <c r="I18" s="27">
        <f t="shared" ref="I18:J20" si="3">+E18+(E18*0.4)</f>
        <v>158620</v>
      </c>
      <c r="J18" s="27">
        <f t="shared" si="3"/>
        <v>125510</v>
      </c>
    </row>
    <row r="19" spans="1:10" x14ac:dyDescent="0.2">
      <c r="A19" s="172"/>
      <c r="B19" s="104"/>
      <c r="C19" s="5" t="s">
        <v>51</v>
      </c>
      <c r="D19" s="104"/>
      <c r="E19" s="38">
        <v>129800</v>
      </c>
      <c r="F19" s="44">
        <v>99990</v>
      </c>
      <c r="G19" s="151"/>
      <c r="H19" s="173"/>
      <c r="I19" s="27">
        <f t="shared" si="3"/>
        <v>181720</v>
      </c>
      <c r="J19" s="27">
        <f t="shared" si="3"/>
        <v>139986</v>
      </c>
    </row>
    <row r="20" spans="1:10" x14ac:dyDescent="0.2">
      <c r="A20" s="172"/>
      <c r="B20" s="104"/>
      <c r="C20" s="5" t="s">
        <v>54</v>
      </c>
      <c r="D20" s="104"/>
      <c r="E20" s="38">
        <f>E19+2000</f>
        <v>131800</v>
      </c>
      <c r="F20" s="38">
        <f>F19+2000</f>
        <v>101990</v>
      </c>
      <c r="G20" s="170"/>
      <c r="H20" s="173"/>
      <c r="I20" s="27">
        <f t="shared" si="3"/>
        <v>184520</v>
      </c>
      <c r="J20" s="27">
        <f t="shared" si="3"/>
        <v>142786</v>
      </c>
    </row>
  </sheetData>
  <sheetProtection algorithmName="SHA-512" hashValue="4vn1OpgyoliJ1YpNKsTduD16G3DE2P7nXhLuMTrtwamwEEaRNajiguHKTtfBFLDGFrPl+h8dFR3PocEKc3EuEA==" saltValue="AyxYY9OclzSwIGcGy6wJRg==" spinCount="100000" sheet="1" objects="1" scenarios="1"/>
  <mergeCells count="22">
    <mergeCell ref="G13:G20"/>
    <mergeCell ref="A2:A3"/>
    <mergeCell ref="B2:B3"/>
    <mergeCell ref="G4:G11"/>
    <mergeCell ref="E12:F12"/>
    <mergeCell ref="E4:F8"/>
    <mergeCell ref="I12:J12"/>
    <mergeCell ref="C2:C3"/>
    <mergeCell ref="D2:F2"/>
    <mergeCell ref="A1:I1"/>
    <mergeCell ref="D18:D20"/>
    <mergeCell ref="H18:H20"/>
    <mergeCell ref="I13:J17"/>
    <mergeCell ref="A13:A20"/>
    <mergeCell ref="B13:B20"/>
    <mergeCell ref="E13:F17"/>
    <mergeCell ref="D9:D12"/>
    <mergeCell ref="H9:H12"/>
    <mergeCell ref="I4:J8"/>
    <mergeCell ref="A4:A12"/>
    <mergeCell ref="H2:J2"/>
    <mergeCell ref="B4:B12"/>
  </mergeCells>
  <hyperlinks>
    <hyperlink ref="A4" r:id="rId1" display="http://www.oocl.com/india/eng/localinformation/localsurcharges/default.htm" xr:uid="{00000000-0004-0000-2100-000000000000}"/>
    <hyperlink ref="A4:A12" r:id="rId2" display="Nhava Sheva" xr:uid="{00000000-0004-0000-2100-000002000000}"/>
    <hyperlink ref="A13" r:id="rId3" display="http://www.oocl.com/india/eng/localinformation/localsurcharges/default.htm" xr:uid="{00000000-0004-0000-2100-000003000000}"/>
    <hyperlink ref="A13:A20" r:id="rId4" display="Nhava Sheva" xr:uid="{00000000-0004-0000-2100-000004000000}"/>
    <hyperlink ref="J1" location="'IHL CITY-ICD LIST'!A1" display="HOME" xr:uid="{E3D68777-E2F3-49E2-9224-5EB58B166115}"/>
  </hyperlinks>
  <pageMargins left="0.7" right="0.7" top="0.75" bottom="0.75" header="0.3" footer="0.3"/>
  <pageSetup paperSize="9" scale="63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view="pageBreakPreview" zoomScale="190" zoomScaleNormal="130" zoomScaleSheetLayoutView="190" workbookViewId="0">
      <selection activeCell="I1" sqref="I1"/>
    </sheetView>
  </sheetViews>
  <sheetFormatPr defaultRowHeight="12.75" x14ac:dyDescent="0.2"/>
  <cols>
    <col min="1" max="1" width="10.8554687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1" t="s">
        <v>148</v>
      </c>
      <c r="B1" s="132"/>
      <c r="C1" s="132"/>
      <c r="D1" s="132"/>
      <c r="E1" s="132"/>
      <c r="F1" s="132"/>
      <c r="G1" s="132"/>
      <c r="H1" s="132"/>
      <c r="I1" s="40" t="s">
        <v>106</v>
      </c>
    </row>
    <row r="2" spans="1:9" x14ac:dyDescent="0.2">
      <c r="A2" s="133" t="s">
        <v>18</v>
      </c>
      <c r="B2" s="135" t="s">
        <v>19</v>
      </c>
      <c r="C2" s="137" t="s">
        <v>20</v>
      </c>
      <c r="D2" s="139" t="s">
        <v>33</v>
      </c>
      <c r="E2" s="140"/>
      <c r="F2" s="140"/>
      <c r="G2" s="139" t="s">
        <v>30</v>
      </c>
      <c r="H2" s="140"/>
      <c r="I2" s="140"/>
    </row>
    <row r="3" spans="1:9" x14ac:dyDescent="0.2">
      <c r="A3" s="134"/>
      <c r="B3" s="136"/>
      <c r="C3" s="138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">
      <c r="A4" s="147" t="s">
        <v>24</v>
      </c>
      <c r="B4" s="150" t="s">
        <v>25</v>
      </c>
      <c r="C4" s="5" t="s">
        <v>40</v>
      </c>
      <c r="D4" s="44">
        <v>30600</v>
      </c>
      <c r="E4" s="141"/>
      <c r="F4" s="142"/>
      <c r="G4" s="31">
        <f>D4*1.4</f>
        <v>42840</v>
      </c>
      <c r="H4" s="141"/>
      <c r="I4" s="142"/>
    </row>
    <row r="5" spans="1:9" x14ac:dyDescent="0.2">
      <c r="A5" s="148"/>
      <c r="B5" s="151"/>
      <c r="C5" s="5" t="s">
        <v>41</v>
      </c>
      <c r="D5" s="44">
        <v>32800</v>
      </c>
      <c r="E5" s="143"/>
      <c r="F5" s="144"/>
      <c r="G5" s="31">
        <f>D5*1.4</f>
        <v>45920</v>
      </c>
      <c r="H5" s="143"/>
      <c r="I5" s="144"/>
    </row>
    <row r="6" spans="1:9" x14ac:dyDescent="0.2">
      <c r="A6" s="148"/>
      <c r="B6" s="151"/>
      <c r="C6" s="5" t="s">
        <v>42</v>
      </c>
      <c r="D6" s="44">
        <v>34500</v>
      </c>
      <c r="E6" s="143"/>
      <c r="F6" s="144"/>
      <c r="G6" s="31">
        <f>D6*1.4</f>
        <v>48300</v>
      </c>
      <c r="H6" s="143"/>
      <c r="I6" s="144"/>
    </row>
    <row r="7" spans="1:9" x14ac:dyDescent="0.2">
      <c r="A7" s="148"/>
      <c r="B7" s="151"/>
      <c r="C7" s="5" t="s">
        <v>52</v>
      </c>
      <c r="D7" s="44">
        <v>36700</v>
      </c>
      <c r="E7" s="143"/>
      <c r="F7" s="144"/>
      <c r="G7" s="31">
        <f>D7*1.4</f>
        <v>51380</v>
      </c>
      <c r="H7" s="143"/>
      <c r="I7" s="144"/>
    </row>
    <row r="8" spans="1:9" x14ac:dyDescent="0.2">
      <c r="A8" s="148"/>
      <c r="B8" s="151"/>
      <c r="C8" s="5" t="s">
        <v>53</v>
      </c>
      <c r="D8" s="44">
        <v>38900</v>
      </c>
      <c r="E8" s="145"/>
      <c r="F8" s="146"/>
      <c r="G8" s="31">
        <f>D8*1.4</f>
        <v>54460</v>
      </c>
      <c r="H8" s="145"/>
      <c r="I8" s="146"/>
    </row>
    <row r="9" spans="1:9" x14ac:dyDescent="0.2">
      <c r="A9" s="148"/>
      <c r="B9" s="151"/>
      <c r="C9" s="5" t="s">
        <v>43</v>
      </c>
      <c r="D9" s="153"/>
      <c r="E9" s="44">
        <v>61300</v>
      </c>
      <c r="F9" s="44">
        <v>54700</v>
      </c>
      <c r="G9" s="143"/>
      <c r="H9" s="31">
        <f t="shared" ref="H9:I11" si="0">E9*1.4</f>
        <v>85820</v>
      </c>
      <c r="I9" s="31">
        <f t="shared" si="0"/>
        <v>76580</v>
      </c>
    </row>
    <row r="10" spans="1:9" x14ac:dyDescent="0.2">
      <c r="A10" s="148"/>
      <c r="B10" s="151"/>
      <c r="C10" s="5" t="s">
        <v>51</v>
      </c>
      <c r="D10" s="153"/>
      <c r="E10" s="44">
        <v>64100</v>
      </c>
      <c r="F10" s="44">
        <v>56600</v>
      </c>
      <c r="G10" s="143"/>
      <c r="H10" s="31">
        <f t="shared" si="0"/>
        <v>89740</v>
      </c>
      <c r="I10" s="31">
        <f t="shared" si="0"/>
        <v>79240</v>
      </c>
    </row>
    <row r="11" spans="1:9" ht="13.5" thickBot="1" x14ac:dyDescent="0.25">
      <c r="A11" s="149"/>
      <c r="B11" s="152"/>
      <c r="C11" s="6" t="s">
        <v>54</v>
      </c>
      <c r="D11" s="154"/>
      <c r="E11" s="44">
        <v>68100</v>
      </c>
      <c r="F11" s="44">
        <v>60600</v>
      </c>
      <c r="G11" s="155"/>
      <c r="H11" s="31">
        <f t="shared" si="0"/>
        <v>95340</v>
      </c>
      <c r="I11" s="31">
        <f t="shared" si="0"/>
        <v>84840</v>
      </c>
    </row>
  </sheetData>
  <sheetProtection algorithmName="SHA-512" hashValue="LSCz8PBi24delR6bV0a4kQ9EK/3qn1XQd60Ksw0NT2bZ6V67R4SayMP5b+QwovoqCpZbzZ1JReU7UmWG/WslEA==" saltValue="HpmhYCJSCntG998Xwe2pyw==" spinCount="100000" sheet="1" objects="1" scenarios="1"/>
  <mergeCells count="12">
    <mergeCell ref="E4:F8"/>
    <mergeCell ref="H4:I8"/>
    <mergeCell ref="A4:A11"/>
    <mergeCell ref="B4:B11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0200-000000000000}"/>
    <hyperlink ref="I1" location="'IHL CITY-ICD LIST'!A1" display="HOME" xr:uid="{00000000-0004-0000-0200-000001000000}"/>
  </hyperlinks>
  <pageMargins left="0.7" right="0.7" top="0.75" bottom="0.75" header="0.3" footer="0.3"/>
  <pageSetup paperSize="9" scale="58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19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1" t="s">
        <v>118</v>
      </c>
      <c r="B1" s="132"/>
      <c r="C1" s="132"/>
      <c r="D1" s="132"/>
      <c r="E1" s="132"/>
      <c r="F1" s="132"/>
      <c r="G1" s="132"/>
      <c r="H1" s="132"/>
      <c r="I1" s="40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206"/>
      <c r="B3" s="136"/>
      <c r="C3" s="171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3" t="s">
        <v>27</v>
      </c>
      <c r="B4" s="150" t="s">
        <v>25</v>
      </c>
      <c r="C4" s="5" t="s">
        <v>40</v>
      </c>
      <c r="D4" s="44">
        <v>69300</v>
      </c>
      <c r="E4" s="156"/>
      <c r="F4" s="157"/>
      <c r="G4" s="31">
        <f>D4*1.4</f>
        <v>97020</v>
      </c>
      <c r="H4" s="141"/>
      <c r="I4" s="142"/>
    </row>
    <row r="5" spans="1:9" x14ac:dyDescent="0.2">
      <c r="A5" s="103"/>
      <c r="B5" s="151"/>
      <c r="C5" s="5" t="s">
        <v>41</v>
      </c>
      <c r="D5" s="44">
        <v>75350</v>
      </c>
      <c r="E5" s="153"/>
      <c r="F5" s="158"/>
      <c r="G5" s="31">
        <f>D5*1.4</f>
        <v>105490</v>
      </c>
      <c r="H5" s="143"/>
      <c r="I5" s="144"/>
    </row>
    <row r="6" spans="1:9" x14ac:dyDescent="0.2">
      <c r="A6" s="103"/>
      <c r="B6" s="151"/>
      <c r="C6" s="5" t="s">
        <v>42</v>
      </c>
      <c r="D6" s="44">
        <v>86350</v>
      </c>
      <c r="E6" s="153"/>
      <c r="F6" s="158"/>
      <c r="G6" s="31">
        <f>D6*1.4</f>
        <v>120889.99999999999</v>
      </c>
      <c r="H6" s="143"/>
      <c r="I6" s="144"/>
    </row>
    <row r="7" spans="1:9" x14ac:dyDescent="0.2">
      <c r="A7" s="103"/>
      <c r="B7" s="151"/>
      <c r="C7" s="5" t="s">
        <v>52</v>
      </c>
      <c r="D7" s="44">
        <v>95700</v>
      </c>
      <c r="E7" s="153"/>
      <c r="F7" s="158"/>
      <c r="G7" s="31">
        <f>D7*1.4</f>
        <v>133980</v>
      </c>
      <c r="H7" s="143"/>
      <c r="I7" s="144"/>
    </row>
    <row r="8" spans="1:9" x14ac:dyDescent="0.2">
      <c r="A8" s="103"/>
      <c r="B8" s="151"/>
      <c r="C8" s="5" t="s">
        <v>53</v>
      </c>
      <c r="D8" s="44">
        <v>106700</v>
      </c>
      <c r="E8" s="159"/>
      <c r="F8" s="160"/>
      <c r="G8" s="31">
        <f>D8*1.4</f>
        <v>149380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119900</v>
      </c>
      <c r="F9" s="44">
        <v>105050</v>
      </c>
      <c r="G9" s="141"/>
      <c r="H9" s="27">
        <f t="shared" ref="H9:I11" si="0">+E9+(E9*0.4)</f>
        <v>167860</v>
      </c>
      <c r="I9" s="27">
        <f t="shared" si="0"/>
        <v>147070</v>
      </c>
    </row>
    <row r="10" spans="1:9" x14ac:dyDescent="0.2">
      <c r="A10" s="103"/>
      <c r="B10" s="151"/>
      <c r="C10" s="5" t="s">
        <v>51</v>
      </c>
      <c r="D10" s="153"/>
      <c r="E10" s="44">
        <v>130900</v>
      </c>
      <c r="F10" s="44">
        <v>117150</v>
      </c>
      <c r="G10" s="143"/>
      <c r="H10" s="27">
        <f t="shared" si="0"/>
        <v>183260</v>
      </c>
      <c r="I10" s="27">
        <f t="shared" si="0"/>
        <v>164010</v>
      </c>
    </row>
    <row r="11" spans="1:9" ht="13.5" thickBot="1" x14ac:dyDescent="0.25">
      <c r="A11" s="161"/>
      <c r="B11" s="152"/>
      <c r="C11" s="6" t="s">
        <v>54</v>
      </c>
      <c r="D11" s="154"/>
      <c r="E11" s="44">
        <f>E10+2000</f>
        <v>132900</v>
      </c>
      <c r="F11" s="44">
        <f>F10+2000</f>
        <v>119150</v>
      </c>
      <c r="G11" s="155"/>
      <c r="H11" s="33">
        <f t="shared" si="0"/>
        <v>186060</v>
      </c>
      <c r="I11" s="33">
        <f t="shared" si="0"/>
        <v>166810</v>
      </c>
    </row>
    <row r="12" spans="1:9" x14ac:dyDescent="0.2">
      <c r="A12" s="103" t="s">
        <v>116</v>
      </c>
      <c r="B12" s="150" t="s">
        <v>25</v>
      </c>
      <c r="C12" s="5" t="s">
        <v>40</v>
      </c>
      <c r="D12" s="44">
        <v>56650</v>
      </c>
      <c r="E12" s="156"/>
      <c r="F12" s="157"/>
      <c r="G12" s="31">
        <f>D12*1.4</f>
        <v>79310</v>
      </c>
      <c r="H12" s="141"/>
      <c r="I12" s="142"/>
    </row>
    <row r="13" spans="1:9" x14ac:dyDescent="0.2">
      <c r="A13" s="103"/>
      <c r="B13" s="151"/>
      <c r="C13" s="5" t="s">
        <v>41</v>
      </c>
      <c r="D13" s="44">
        <v>64350</v>
      </c>
      <c r="E13" s="153"/>
      <c r="F13" s="158"/>
      <c r="G13" s="31">
        <f>D13*1.4</f>
        <v>90090</v>
      </c>
      <c r="H13" s="143"/>
      <c r="I13" s="144"/>
    </row>
    <row r="14" spans="1:9" x14ac:dyDescent="0.2">
      <c r="A14" s="103"/>
      <c r="B14" s="151"/>
      <c r="C14" s="5" t="s">
        <v>42</v>
      </c>
      <c r="D14" s="44">
        <v>74250</v>
      </c>
      <c r="E14" s="153"/>
      <c r="F14" s="158"/>
      <c r="G14" s="31">
        <f>D14*1.4</f>
        <v>103950</v>
      </c>
      <c r="H14" s="143"/>
      <c r="I14" s="144"/>
    </row>
    <row r="15" spans="1:9" x14ac:dyDescent="0.2">
      <c r="A15" s="103"/>
      <c r="B15" s="151"/>
      <c r="C15" s="5" t="s">
        <v>52</v>
      </c>
      <c r="D15" s="44">
        <v>84150</v>
      </c>
      <c r="E15" s="153"/>
      <c r="F15" s="158"/>
      <c r="G15" s="31">
        <f>D15*1.4</f>
        <v>117809.99999999999</v>
      </c>
      <c r="H15" s="143"/>
      <c r="I15" s="144"/>
    </row>
    <row r="16" spans="1:9" x14ac:dyDescent="0.2">
      <c r="A16" s="103"/>
      <c r="B16" s="151"/>
      <c r="C16" s="5" t="s">
        <v>53</v>
      </c>
      <c r="D16" s="44">
        <v>95150</v>
      </c>
      <c r="E16" s="159"/>
      <c r="F16" s="160"/>
      <c r="G16" s="31">
        <f>D16*1.4</f>
        <v>133210</v>
      </c>
      <c r="H16" s="145"/>
      <c r="I16" s="146"/>
    </row>
    <row r="17" spans="1:9" x14ac:dyDescent="0.2">
      <c r="A17" s="103"/>
      <c r="B17" s="151"/>
      <c r="C17" s="5" t="s">
        <v>43</v>
      </c>
      <c r="D17" s="156"/>
      <c r="E17" s="38">
        <v>118800</v>
      </c>
      <c r="F17" s="44">
        <v>92950</v>
      </c>
      <c r="G17" s="141"/>
      <c r="H17" s="27">
        <f t="shared" ref="H17:I19" si="1">+E17+(E17*0.4)</f>
        <v>166320</v>
      </c>
      <c r="I17" s="27">
        <f t="shared" si="1"/>
        <v>130130</v>
      </c>
    </row>
    <row r="18" spans="1:9" x14ac:dyDescent="0.2">
      <c r="A18" s="103"/>
      <c r="B18" s="151"/>
      <c r="C18" s="5" t="s">
        <v>51</v>
      </c>
      <c r="D18" s="153"/>
      <c r="E18" s="38">
        <v>129800</v>
      </c>
      <c r="F18" s="44">
        <v>98450</v>
      </c>
      <c r="G18" s="143"/>
      <c r="H18" s="27">
        <f t="shared" si="1"/>
        <v>181720</v>
      </c>
      <c r="I18" s="27">
        <f t="shared" si="1"/>
        <v>137830</v>
      </c>
    </row>
    <row r="19" spans="1:9" ht="13.5" thickBot="1" x14ac:dyDescent="0.25">
      <c r="A19" s="161"/>
      <c r="B19" s="152"/>
      <c r="C19" s="6" t="s">
        <v>54</v>
      </c>
      <c r="D19" s="154"/>
      <c r="E19" s="38">
        <f>E18+2000</f>
        <v>131800</v>
      </c>
      <c r="F19" s="38">
        <f>F18+2000</f>
        <v>100450</v>
      </c>
      <c r="G19" s="155"/>
      <c r="H19" s="33">
        <f t="shared" si="1"/>
        <v>184520</v>
      </c>
      <c r="I19" s="33">
        <f t="shared" si="1"/>
        <v>140630</v>
      </c>
    </row>
  </sheetData>
  <sheetProtection algorithmName="SHA-512" hashValue="7HqbpEhzTDJvu3juCE44YLar7xGxesgSnlRC6I8IYB86FAqbVurfMUT/+U3ft4fT6I1e7JdlORBwOvedTwe9bw==" saltValue="gijn4YVFRTittXkTgQAi4w==" spinCount="100000" sheet="1" objects="1" scenarios="1"/>
  <mergeCells count="18">
    <mergeCell ref="H4:I8"/>
    <mergeCell ref="A4:A11"/>
    <mergeCell ref="B4:B11"/>
    <mergeCell ref="E4:F8"/>
    <mergeCell ref="A1:H1"/>
    <mergeCell ref="H12:I16"/>
    <mergeCell ref="A2:A3"/>
    <mergeCell ref="B2:B3"/>
    <mergeCell ref="C2:C3"/>
    <mergeCell ref="D2:F2"/>
    <mergeCell ref="G2:I2"/>
    <mergeCell ref="D9:D11"/>
    <mergeCell ref="G9:G11"/>
    <mergeCell ref="A12:A19"/>
    <mergeCell ref="B12:B19"/>
    <mergeCell ref="E12:F16"/>
    <mergeCell ref="D17:D19"/>
    <mergeCell ref="G17:G19"/>
  </mergeCells>
  <hyperlinks>
    <hyperlink ref="A4" r:id="rId1" display="http://www.oocl.com/india/eng/localinformation/localsurcharges/default.htm" xr:uid="{00000000-0004-0000-2300-000000000000}"/>
    <hyperlink ref="I1" location="'IHL CITY-ICD LIST'!A1" display="HOME" xr:uid="{00000000-0004-0000-2300-000001000000}"/>
    <hyperlink ref="A4:A11" r:id="rId2" display="Nhava Sheva" xr:uid="{00000000-0004-0000-2300-000002000000}"/>
    <hyperlink ref="A12" r:id="rId3" display="http://www.oocl.com/india/eng/localinformation/localsurcharges/default.htm" xr:uid="{55E1DB99-A459-49F2-8D28-7F00B47BFE34}"/>
    <hyperlink ref="A12:A19" r:id="rId4" display="Nhava Sheva" xr:uid="{EF9587BC-D8CC-4A12-9DC3-99AA37378488}"/>
  </hyperlinks>
  <pageMargins left="0.7" right="0.7" top="0.75" bottom="0.75" header="0.3" footer="0.3"/>
  <pageSetup paperSize="9" scale="63" orientation="portrait"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23"/>
  <sheetViews>
    <sheetView view="pageBreakPreview" zoomScale="180" zoomScaleNormal="130" zoomScaleSheetLayoutView="180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0.7109375" customWidth="1"/>
  </cols>
  <sheetData>
    <row r="1" spans="1:9" ht="21.75" thickBot="1" x14ac:dyDescent="0.25">
      <c r="A1" s="131" t="s">
        <v>121</v>
      </c>
      <c r="B1" s="132"/>
      <c r="C1" s="132"/>
      <c r="D1" s="132"/>
      <c r="E1" s="132"/>
      <c r="F1" s="132"/>
      <c r="G1" s="132"/>
      <c r="H1" s="132"/>
      <c r="I1" s="40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206"/>
      <c r="B3" s="136"/>
      <c r="C3" s="171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3" t="s">
        <v>27</v>
      </c>
      <c r="B4" s="150" t="s">
        <v>25</v>
      </c>
      <c r="C4" s="5" t="s">
        <v>40</v>
      </c>
      <c r="D4" s="44">
        <v>53680</v>
      </c>
      <c r="E4" s="156"/>
      <c r="F4" s="157"/>
      <c r="G4" s="31">
        <f>D4*1.4</f>
        <v>75152</v>
      </c>
      <c r="H4" s="141"/>
      <c r="I4" s="142"/>
    </row>
    <row r="5" spans="1:9" x14ac:dyDescent="0.2">
      <c r="A5" s="103"/>
      <c r="B5" s="151"/>
      <c r="C5" s="5" t="s">
        <v>41</v>
      </c>
      <c r="D5" s="44">
        <v>59950</v>
      </c>
      <c r="E5" s="153"/>
      <c r="F5" s="158"/>
      <c r="G5" s="31">
        <f>D5*1.4</f>
        <v>83930</v>
      </c>
      <c r="H5" s="143"/>
      <c r="I5" s="144"/>
    </row>
    <row r="6" spans="1:9" x14ac:dyDescent="0.2">
      <c r="A6" s="103"/>
      <c r="B6" s="151"/>
      <c r="C6" s="5" t="s">
        <v>42</v>
      </c>
      <c r="D6" s="44">
        <v>68750</v>
      </c>
      <c r="E6" s="153"/>
      <c r="F6" s="158"/>
      <c r="G6" s="31">
        <f>D6*1.4</f>
        <v>96250</v>
      </c>
      <c r="H6" s="143"/>
      <c r="I6" s="144"/>
    </row>
    <row r="7" spans="1:9" x14ac:dyDescent="0.2">
      <c r="A7" s="103"/>
      <c r="B7" s="151"/>
      <c r="C7" s="5" t="s">
        <v>52</v>
      </c>
      <c r="D7" s="44">
        <v>73370</v>
      </c>
      <c r="E7" s="153"/>
      <c r="F7" s="158"/>
      <c r="G7" s="31">
        <f>D7*1.4</f>
        <v>102718</v>
      </c>
      <c r="H7" s="143"/>
      <c r="I7" s="144"/>
    </row>
    <row r="8" spans="1:9" x14ac:dyDescent="0.2">
      <c r="A8" s="103"/>
      <c r="B8" s="151"/>
      <c r="C8" s="5" t="s">
        <v>53</v>
      </c>
      <c r="D8" s="44">
        <v>79530</v>
      </c>
      <c r="E8" s="159"/>
      <c r="F8" s="160"/>
      <c r="G8" s="31">
        <f>D8*1.4</f>
        <v>111342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113300</v>
      </c>
      <c r="F9" s="44">
        <v>82060</v>
      </c>
      <c r="G9" s="141"/>
      <c r="H9" s="27">
        <f t="shared" ref="H9:I11" si="0">+E9+(E9*0.4)</f>
        <v>158620</v>
      </c>
      <c r="I9" s="27">
        <f t="shared" si="0"/>
        <v>114884</v>
      </c>
    </row>
    <row r="10" spans="1:9" x14ac:dyDescent="0.2">
      <c r="A10" s="103"/>
      <c r="B10" s="151"/>
      <c r="C10" s="5" t="s">
        <v>51</v>
      </c>
      <c r="D10" s="153"/>
      <c r="E10" s="44">
        <v>125950</v>
      </c>
      <c r="F10" s="44">
        <v>92950</v>
      </c>
      <c r="G10" s="143"/>
      <c r="H10" s="27">
        <f t="shared" si="0"/>
        <v>176330</v>
      </c>
      <c r="I10" s="27">
        <f t="shared" si="0"/>
        <v>130130</v>
      </c>
    </row>
    <row r="11" spans="1:9" ht="13.5" thickBot="1" x14ac:dyDescent="0.25">
      <c r="A11" s="161"/>
      <c r="B11" s="152"/>
      <c r="C11" s="6" t="s">
        <v>54</v>
      </c>
      <c r="D11" s="154"/>
      <c r="E11" s="44">
        <f>E10+2000</f>
        <v>127950</v>
      </c>
      <c r="F11" s="44">
        <f>F10+2000</f>
        <v>94950</v>
      </c>
      <c r="G11" s="155"/>
      <c r="H11" s="33">
        <f t="shared" si="0"/>
        <v>179130</v>
      </c>
      <c r="I11" s="33">
        <f t="shared" si="0"/>
        <v>132930</v>
      </c>
    </row>
    <row r="12" spans="1:9" x14ac:dyDescent="0.2">
      <c r="A12" s="162" t="s">
        <v>18</v>
      </c>
      <c r="B12" s="135" t="s">
        <v>19</v>
      </c>
      <c r="C12" s="137" t="s">
        <v>20</v>
      </c>
      <c r="D12" s="137" t="s">
        <v>33</v>
      </c>
      <c r="E12" s="137"/>
      <c r="F12" s="137"/>
      <c r="G12" s="139" t="s">
        <v>30</v>
      </c>
      <c r="H12" s="140"/>
      <c r="I12" s="140"/>
    </row>
    <row r="13" spans="1:9" x14ac:dyDescent="0.2">
      <c r="A13" s="206"/>
      <c r="B13" s="136"/>
      <c r="C13" s="171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">
      <c r="A14" s="103" t="s">
        <v>116</v>
      </c>
      <c r="B14" s="150" t="s">
        <v>25</v>
      </c>
      <c r="C14" s="5" t="s">
        <v>40</v>
      </c>
      <c r="D14" s="44">
        <v>53680</v>
      </c>
      <c r="E14" s="156"/>
      <c r="F14" s="157"/>
      <c r="G14" s="31">
        <f>D14*1.4</f>
        <v>75152</v>
      </c>
      <c r="H14" s="141"/>
      <c r="I14" s="142"/>
    </row>
    <row r="15" spans="1:9" x14ac:dyDescent="0.2">
      <c r="A15" s="103"/>
      <c r="B15" s="151"/>
      <c r="C15" s="5" t="s">
        <v>41</v>
      </c>
      <c r="D15" s="44">
        <v>61050</v>
      </c>
      <c r="E15" s="153"/>
      <c r="F15" s="158"/>
      <c r="G15" s="31">
        <f>D15*1.4</f>
        <v>85470</v>
      </c>
      <c r="H15" s="143"/>
      <c r="I15" s="144"/>
    </row>
    <row r="16" spans="1:9" x14ac:dyDescent="0.2">
      <c r="A16" s="103"/>
      <c r="B16" s="151"/>
      <c r="C16" s="5" t="s">
        <v>42</v>
      </c>
      <c r="D16" s="44">
        <v>70950</v>
      </c>
      <c r="E16" s="153"/>
      <c r="F16" s="158"/>
      <c r="G16" s="31">
        <f>D16*1.4</f>
        <v>99330</v>
      </c>
      <c r="H16" s="143"/>
      <c r="I16" s="144"/>
    </row>
    <row r="17" spans="1:9" x14ac:dyDescent="0.2">
      <c r="A17" s="103"/>
      <c r="B17" s="151"/>
      <c r="C17" s="5" t="s">
        <v>52</v>
      </c>
      <c r="D17" s="44">
        <v>76670</v>
      </c>
      <c r="E17" s="153"/>
      <c r="F17" s="158"/>
      <c r="G17" s="31">
        <f>D17*1.4</f>
        <v>107338</v>
      </c>
      <c r="H17" s="143"/>
      <c r="I17" s="144"/>
    </row>
    <row r="18" spans="1:9" x14ac:dyDescent="0.2">
      <c r="A18" s="103"/>
      <c r="B18" s="151"/>
      <c r="C18" s="5" t="s">
        <v>53</v>
      </c>
      <c r="D18" s="44">
        <v>82830</v>
      </c>
      <c r="E18" s="159"/>
      <c r="F18" s="160"/>
      <c r="G18" s="31">
        <f>D18*1.4</f>
        <v>115961.99999999999</v>
      </c>
      <c r="H18" s="145"/>
      <c r="I18" s="146"/>
    </row>
    <row r="19" spans="1:9" x14ac:dyDescent="0.2">
      <c r="A19" s="103"/>
      <c r="B19" s="151"/>
      <c r="C19" s="5" t="s">
        <v>43</v>
      </c>
      <c r="D19" s="156"/>
      <c r="E19" s="44">
        <v>113300</v>
      </c>
      <c r="F19" s="44">
        <v>82060</v>
      </c>
      <c r="G19" s="141"/>
      <c r="H19" s="27">
        <f t="shared" ref="H19:I21" si="1">+E19+(E19*0.4)</f>
        <v>158620</v>
      </c>
      <c r="I19" s="27">
        <f t="shared" si="1"/>
        <v>114884</v>
      </c>
    </row>
    <row r="20" spans="1:9" x14ac:dyDescent="0.2">
      <c r="A20" s="103"/>
      <c r="B20" s="151"/>
      <c r="C20" s="5" t="s">
        <v>51</v>
      </c>
      <c r="D20" s="153"/>
      <c r="E20" s="44">
        <v>125950</v>
      </c>
      <c r="F20" s="44">
        <v>92950</v>
      </c>
      <c r="G20" s="143"/>
      <c r="H20" s="27">
        <f t="shared" si="1"/>
        <v>176330</v>
      </c>
      <c r="I20" s="27">
        <f t="shared" si="1"/>
        <v>130130</v>
      </c>
    </row>
    <row r="21" spans="1:9" ht="13.5" thickBot="1" x14ac:dyDescent="0.25">
      <c r="A21" s="161"/>
      <c r="B21" s="152"/>
      <c r="C21" s="6" t="s">
        <v>54</v>
      </c>
      <c r="D21" s="154"/>
      <c r="E21" s="44">
        <f>E20+2000</f>
        <v>127950</v>
      </c>
      <c r="F21" s="44">
        <f>F20+2000</f>
        <v>94950</v>
      </c>
      <c r="G21" s="155"/>
      <c r="H21" s="33">
        <f t="shared" si="1"/>
        <v>179130</v>
      </c>
      <c r="I21" s="33">
        <f t="shared" si="1"/>
        <v>132930</v>
      </c>
    </row>
    <row r="23" spans="1:9" x14ac:dyDescent="0.2">
      <c r="A23" s="15" t="s">
        <v>235</v>
      </c>
    </row>
  </sheetData>
  <sheetProtection algorithmName="SHA-512" hashValue="6Q7TVGNbkI9v2mn9RNLQWbxzY3/tlaXqcNWCWJT1GQPpJY1A2qzTMVpiPv2yUCNUF5UMFGym+Y4hi3cmxC9wgw==" saltValue="gu3Brg3vDC5Vqp+eRF7jIQ==" spinCount="100000" sheet="1" objects="1" scenarios="1"/>
  <mergeCells count="23">
    <mergeCell ref="D19:D21"/>
    <mergeCell ref="G19:G21"/>
    <mergeCell ref="H14:I18"/>
    <mergeCell ref="A14:A21"/>
    <mergeCell ref="B14:B21"/>
    <mergeCell ref="E14:F18"/>
    <mergeCell ref="A12:A13"/>
    <mergeCell ref="B12:B13"/>
    <mergeCell ref="C12:C13"/>
    <mergeCell ref="D12:F12"/>
    <mergeCell ref="G12:I12"/>
    <mergeCell ref="D9:D11"/>
    <mergeCell ref="G9:G11"/>
    <mergeCell ref="H4:I8"/>
    <mergeCell ref="A4:A11"/>
    <mergeCell ref="B4:B11"/>
    <mergeCell ref="E4:F8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2400-000000000000}"/>
    <hyperlink ref="A4:A11" r:id="rId2" display="Nhava Sheva" xr:uid="{00000000-0004-0000-2400-000002000000}"/>
    <hyperlink ref="A14" r:id="rId3" display="http://www.oocl.com/india/eng/localinformation/localsurcharges/default.htm" xr:uid="{00000000-0004-0000-2400-000003000000}"/>
    <hyperlink ref="A14:A21" r:id="rId4" display="Nhava Sheva" xr:uid="{00000000-0004-0000-2400-000004000000}"/>
    <hyperlink ref="I1" location="'IHL CITY-ICD LIST'!A1" display="HOME" xr:uid="{D8D5FED3-C02E-4C2C-A8E5-A18E2CD8E7D0}"/>
  </hyperlinks>
  <pageMargins left="0.7" right="0.7" top="0.75" bottom="0.75" header="0.3" footer="0.3"/>
  <pageSetup paperSize="9" scale="63" orientation="portrait"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3"/>
  <sheetViews>
    <sheetView view="pageBreakPreview" zoomScale="160" zoomScaleNormal="130" zoomScaleSheetLayoutView="160" workbookViewId="0">
      <selection activeCell="F13" sqref="F13:G15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8" width="15.7109375" style="42" customWidth="1"/>
    <col min="9" max="13" width="15.7109375" customWidth="1"/>
  </cols>
  <sheetData>
    <row r="1" spans="1:13" ht="21" x14ac:dyDescent="0.2">
      <c r="A1" s="85" t="s">
        <v>124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 t="s">
        <v>106</v>
      </c>
    </row>
    <row r="2" spans="1:13" x14ac:dyDescent="0.2">
      <c r="A2" s="138" t="s">
        <v>18</v>
      </c>
      <c r="B2" s="138" t="s">
        <v>19</v>
      </c>
      <c r="C2" s="138" t="s">
        <v>20</v>
      </c>
      <c r="D2" s="138" t="s">
        <v>33</v>
      </c>
      <c r="E2" s="138"/>
      <c r="F2" s="138"/>
      <c r="G2" s="138"/>
      <c r="H2" s="138"/>
      <c r="I2" s="138" t="s">
        <v>30</v>
      </c>
      <c r="J2" s="138"/>
      <c r="K2" s="138"/>
      <c r="L2" s="138"/>
      <c r="M2" s="138"/>
    </row>
    <row r="3" spans="1:13" x14ac:dyDescent="0.2">
      <c r="A3" s="138"/>
      <c r="B3" s="138"/>
      <c r="C3" s="138"/>
      <c r="D3" s="28" t="s">
        <v>21</v>
      </c>
      <c r="E3" s="28" t="s">
        <v>223</v>
      </c>
      <c r="F3" s="28" t="s">
        <v>22</v>
      </c>
      <c r="G3" s="28" t="s">
        <v>23</v>
      </c>
      <c r="H3" s="28" t="s">
        <v>224</v>
      </c>
      <c r="I3" s="28" t="s">
        <v>21</v>
      </c>
      <c r="J3" s="28" t="s">
        <v>223</v>
      </c>
      <c r="K3" s="28" t="s">
        <v>22</v>
      </c>
      <c r="L3" s="28" t="s">
        <v>23</v>
      </c>
      <c r="M3" s="28" t="s">
        <v>224</v>
      </c>
    </row>
    <row r="4" spans="1:13" x14ac:dyDescent="0.2">
      <c r="A4" s="172" t="s">
        <v>24</v>
      </c>
      <c r="B4" s="104" t="s">
        <v>28</v>
      </c>
      <c r="C4" s="5" t="s">
        <v>125</v>
      </c>
      <c r="D4" s="44">
        <v>33000</v>
      </c>
      <c r="E4" s="44">
        <v>53250</v>
      </c>
      <c r="F4" s="104"/>
      <c r="G4" s="104"/>
      <c r="H4" s="104"/>
      <c r="I4" s="27">
        <f t="shared" ref="I4:J6" si="0">D4*1.4</f>
        <v>46200</v>
      </c>
      <c r="J4" s="27">
        <f t="shared" si="0"/>
        <v>74550</v>
      </c>
      <c r="K4" s="173"/>
      <c r="L4" s="173"/>
      <c r="M4" s="173"/>
    </row>
    <row r="5" spans="1:13" x14ac:dyDescent="0.2">
      <c r="A5" s="172"/>
      <c r="B5" s="104"/>
      <c r="C5" s="5" t="s">
        <v>126</v>
      </c>
      <c r="D5" s="44">
        <v>33000</v>
      </c>
      <c r="E5" s="44">
        <v>60250</v>
      </c>
      <c r="F5" s="104"/>
      <c r="G5" s="104"/>
      <c r="H5" s="104"/>
      <c r="I5" s="27">
        <f t="shared" si="0"/>
        <v>46200</v>
      </c>
      <c r="J5" s="27">
        <f t="shared" si="0"/>
        <v>84350</v>
      </c>
      <c r="K5" s="173"/>
      <c r="L5" s="173"/>
      <c r="M5" s="173"/>
    </row>
    <row r="6" spans="1:13" x14ac:dyDescent="0.2">
      <c r="A6" s="172"/>
      <c r="B6" s="104"/>
      <c r="C6" s="5" t="s">
        <v>127</v>
      </c>
      <c r="D6" s="44">
        <v>33000</v>
      </c>
      <c r="E6" s="44">
        <v>64250</v>
      </c>
      <c r="F6" s="104"/>
      <c r="G6" s="104"/>
      <c r="H6" s="104"/>
      <c r="I6" s="27">
        <f t="shared" si="0"/>
        <v>46200</v>
      </c>
      <c r="J6" s="27">
        <f t="shared" si="0"/>
        <v>89950</v>
      </c>
      <c r="K6" s="173"/>
      <c r="L6" s="173"/>
      <c r="M6" s="173"/>
    </row>
    <row r="7" spans="1:13" x14ac:dyDescent="0.2">
      <c r="A7" s="172"/>
      <c r="B7" s="104"/>
      <c r="C7" s="5" t="s">
        <v>125</v>
      </c>
      <c r="D7" s="104"/>
      <c r="E7" s="104"/>
      <c r="F7" s="44">
        <v>42700</v>
      </c>
      <c r="G7" s="44">
        <v>40700</v>
      </c>
      <c r="H7" s="44">
        <v>61950</v>
      </c>
      <c r="I7" s="173"/>
      <c r="J7" s="173"/>
      <c r="K7" s="27">
        <f t="shared" ref="K7:M9" si="1">+F7+(F7*0.4)</f>
        <v>59780</v>
      </c>
      <c r="L7" s="27">
        <f t="shared" si="1"/>
        <v>56980</v>
      </c>
      <c r="M7" s="27">
        <f t="shared" si="1"/>
        <v>86730</v>
      </c>
    </row>
    <row r="8" spans="1:13" x14ac:dyDescent="0.2">
      <c r="A8" s="172"/>
      <c r="B8" s="104"/>
      <c r="C8" s="5" t="s">
        <v>126</v>
      </c>
      <c r="D8" s="104"/>
      <c r="E8" s="104"/>
      <c r="F8" s="44">
        <v>47100</v>
      </c>
      <c r="G8" s="44">
        <v>40700</v>
      </c>
      <c r="H8" s="44">
        <v>69950</v>
      </c>
      <c r="I8" s="173"/>
      <c r="J8" s="173"/>
      <c r="K8" s="27">
        <f t="shared" si="1"/>
        <v>65940</v>
      </c>
      <c r="L8" s="27">
        <f t="shared" si="1"/>
        <v>56980</v>
      </c>
      <c r="M8" s="27">
        <f t="shared" si="1"/>
        <v>97930</v>
      </c>
    </row>
    <row r="9" spans="1:13" x14ac:dyDescent="0.2">
      <c r="A9" s="172"/>
      <c r="B9" s="104"/>
      <c r="C9" s="5" t="s">
        <v>127</v>
      </c>
      <c r="D9" s="104"/>
      <c r="E9" s="104"/>
      <c r="F9" s="44">
        <v>51100</v>
      </c>
      <c r="G9" s="44">
        <v>44700</v>
      </c>
      <c r="H9" s="44">
        <v>73950</v>
      </c>
      <c r="I9" s="173"/>
      <c r="J9" s="173"/>
      <c r="K9" s="27">
        <f t="shared" si="1"/>
        <v>71540</v>
      </c>
      <c r="L9" s="27">
        <f t="shared" si="1"/>
        <v>62580</v>
      </c>
      <c r="M9" s="27">
        <f t="shared" si="1"/>
        <v>103530</v>
      </c>
    </row>
    <row r="10" spans="1:13" x14ac:dyDescent="0.2">
      <c r="A10" s="172"/>
      <c r="B10" s="104" t="s">
        <v>25</v>
      </c>
      <c r="C10" s="5" t="s">
        <v>125</v>
      </c>
      <c r="D10" s="44">
        <v>33000</v>
      </c>
      <c r="E10" s="104"/>
      <c r="F10" s="104"/>
      <c r="G10" s="104"/>
      <c r="H10" s="104"/>
      <c r="I10" s="27">
        <f>D10*1.4</f>
        <v>46200</v>
      </c>
      <c r="J10" s="173"/>
      <c r="K10" s="173"/>
      <c r="L10" s="173"/>
      <c r="M10" s="263"/>
    </row>
    <row r="11" spans="1:13" x14ac:dyDescent="0.2">
      <c r="A11" s="172"/>
      <c r="B11" s="104"/>
      <c r="C11" s="5" t="s">
        <v>126</v>
      </c>
      <c r="D11" s="44">
        <v>33000</v>
      </c>
      <c r="E11" s="104"/>
      <c r="F11" s="104"/>
      <c r="G11" s="104"/>
      <c r="H11" s="104"/>
      <c r="I11" s="27">
        <f>D11*1.4</f>
        <v>46200</v>
      </c>
      <c r="J11" s="173"/>
      <c r="K11" s="173"/>
      <c r="L11" s="173"/>
      <c r="M11" s="263"/>
    </row>
    <row r="12" spans="1:13" x14ac:dyDescent="0.2">
      <c r="A12" s="172"/>
      <c r="B12" s="104"/>
      <c r="C12" s="5" t="s">
        <v>127</v>
      </c>
      <c r="D12" s="44">
        <v>33000</v>
      </c>
      <c r="E12" s="104"/>
      <c r="F12" s="104"/>
      <c r="G12" s="104"/>
      <c r="H12" s="104"/>
      <c r="I12" s="27">
        <f>D12*1.4</f>
        <v>46200</v>
      </c>
      <c r="J12" s="173"/>
      <c r="K12" s="173"/>
      <c r="L12" s="173"/>
      <c r="M12" s="263"/>
    </row>
    <row r="13" spans="1:13" x14ac:dyDescent="0.2">
      <c r="A13" s="172"/>
      <c r="B13" s="104"/>
      <c r="C13" s="5" t="s">
        <v>125</v>
      </c>
      <c r="D13" s="104"/>
      <c r="E13" s="104"/>
      <c r="F13" s="44">
        <v>42700</v>
      </c>
      <c r="G13" s="44">
        <v>40700</v>
      </c>
      <c r="H13" s="104"/>
      <c r="I13" s="173"/>
      <c r="J13" s="173"/>
      <c r="K13" s="27">
        <f t="shared" ref="K13:L15" si="2">+F13+(F13*0.4)</f>
        <v>59780</v>
      </c>
      <c r="L13" s="27">
        <f t="shared" si="2"/>
        <v>56980</v>
      </c>
      <c r="M13" s="263"/>
    </row>
    <row r="14" spans="1:13" x14ac:dyDescent="0.2">
      <c r="A14" s="172"/>
      <c r="B14" s="104"/>
      <c r="C14" s="5" t="s">
        <v>126</v>
      </c>
      <c r="D14" s="104"/>
      <c r="E14" s="104"/>
      <c r="F14" s="44">
        <v>47100</v>
      </c>
      <c r="G14" s="44">
        <v>40700</v>
      </c>
      <c r="H14" s="104"/>
      <c r="I14" s="173"/>
      <c r="J14" s="173"/>
      <c r="K14" s="27">
        <f t="shared" si="2"/>
        <v>65940</v>
      </c>
      <c r="L14" s="27">
        <f t="shared" si="2"/>
        <v>56980</v>
      </c>
      <c r="M14" s="263"/>
    </row>
    <row r="15" spans="1:13" x14ac:dyDescent="0.2">
      <c r="A15" s="172"/>
      <c r="B15" s="104"/>
      <c r="C15" s="5" t="s">
        <v>127</v>
      </c>
      <c r="D15" s="104"/>
      <c r="E15" s="104"/>
      <c r="F15" s="44">
        <v>51100</v>
      </c>
      <c r="G15" s="44">
        <v>44700</v>
      </c>
      <c r="H15" s="104"/>
      <c r="I15" s="173"/>
      <c r="J15" s="173"/>
      <c r="K15" s="27">
        <f t="shared" si="2"/>
        <v>71540</v>
      </c>
      <c r="L15" s="27">
        <f t="shared" si="2"/>
        <v>62580</v>
      </c>
      <c r="M15" s="263"/>
    </row>
    <row r="16" spans="1:13" x14ac:dyDescent="0.2">
      <c r="A16" s="138" t="s">
        <v>18</v>
      </c>
      <c r="B16" s="138" t="s">
        <v>19</v>
      </c>
      <c r="C16" s="138" t="s">
        <v>20</v>
      </c>
      <c r="D16" s="138" t="s">
        <v>33</v>
      </c>
      <c r="E16" s="138"/>
      <c r="F16" s="138"/>
      <c r="G16" s="138"/>
      <c r="H16" s="28"/>
      <c r="I16" s="138" t="s">
        <v>30</v>
      </c>
      <c r="J16" s="138"/>
      <c r="K16" s="138"/>
      <c r="L16" s="138"/>
      <c r="M16" s="138"/>
    </row>
    <row r="17" spans="1:13" x14ac:dyDescent="0.2">
      <c r="A17" s="138"/>
      <c r="B17" s="138"/>
      <c r="C17" s="138"/>
      <c r="D17" s="28" t="s">
        <v>21</v>
      </c>
      <c r="E17" s="138"/>
      <c r="F17" s="28" t="s">
        <v>22</v>
      </c>
      <c r="G17" s="28" t="s">
        <v>23</v>
      </c>
      <c r="H17" s="138"/>
      <c r="I17" s="28" t="s">
        <v>21</v>
      </c>
      <c r="J17" s="138"/>
      <c r="K17" s="28" t="s">
        <v>22</v>
      </c>
      <c r="L17" s="28" t="s">
        <v>23</v>
      </c>
      <c r="M17" s="263"/>
    </row>
    <row r="18" spans="1:13" x14ac:dyDescent="0.2">
      <c r="A18" s="172" t="s">
        <v>128</v>
      </c>
      <c r="B18" s="104" t="s">
        <v>28</v>
      </c>
      <c r="C18" s="5" t="s">
        <v>125</v>
      </c>
      <c r="D18" s="5">
        <v>18915</v>
      </c>
      <c r="E18" s="138"/>
      <c r="F18" s="104"/>
      <c r="G18" s="104"/>
      <c r="H18" s="138"/>
      <c r="I18" s="27">
        <f>D18*1.4</f>
        <v>26481</v>
      </c>
      <c r="J18" s="138"/>
      <c r="K18" s="173"/>
      <c r="L18" s="173"/>
      <c r="M18" s="263"/>
    </row>
    <row r="19" spans="1:13" x14ac:dyDescent="0.2">
      <c r="A19" s="172"/>
      <c r="B19" s="104"/>
      <c r="C19" s="5" t="s">
        <v>126</v>
      </c>
      <c r="D19" s="5">
        <v>21415</v>
      </c>
      <c r="E19" s="138"/>
      <c r="F19" s="104"/>
      <c r="G19" s="104"/>
      <c r="H19" s="138"/>
      <c r="I19" s="27">
        <f>D19*1.4</f>
        <v>29980.999999999996</v>
      </c>
      <c r="J19" s="138"/>
      <c r="K19" s="173"/>
      <c r="L19" s="173"/>
      <c r="M19" s="263"/>
    </row>
    <row r="20" spans="1:13" x14ac:dyDescent="0.2">
      <c r="A20" s="172"/>
      <c r="B20" s="104"/>
      <c r="C20" s="5" t="s">
        <v>127</v>
      </c>
      <c r="D20" s="5">
        <v>23415</v>
      </c>
      <c r="E20" s="138"/>
      <c r="F20" s="104"/>
      <c r="G20" s="104"/>
      <c r="H20" s="138"/>
      <c r="I20" s="27">
        <f>D20*1.4</f>
        <v>32781</v>
      </c>
      <c r="J20" s="138"/>
      <c r="K20" s="173"/>
      <c r="L20" s="173"/>
      <c r="M20" s="263"/>
    </row>
    <row r="21" spans="1:13" x14ac:dyDescent="0.2">
      <c r="A21" s="172"/>
      <c r="B21" s="104"/>
      <c r="C21" s="5" t="s">
        <v>125</v>
      </c>
      <c r="D21" s="104"/>
      <c r="E21" s="138"/>
      <c r="F21" s="5">
        <v>22835</v>
      </c>
      <c r="G21" s="5">
        <v>22835</v>
      </c>
      <c r="H21" s="138"/>
      <c r="I21" s="173"/>
      <c r="J21" s="138"/>
      <c r="K21" s="27">
        <f t="shared" ref="K21:L23" si="3">+F21+(F21*0.4)</f>
        <v>31969</v>
      </c>
      <c r="L21" s="27">
        <f t="shared" si="3"/>
        <v>31969</v>
      </c>
      <c r="M21" s="263"/>
    </row>
    <row r="22" spans="1:13" x14ac:dyDescent="0.2">
      <c r="A22" s="172"/>
      <c r="B22" s="104"/>
      <c r="C22" s="5" t="s">
        <v>126</v>
      </c>
      <c r="D22" s="104"/>
      <c r="E22" s="138"/>
      <c r="F22" s="5">
        <v>24835</v>
      </c>
      <c r="G22" s="5">
        <v>24835</v>
      </c>
      <c r="H22" s="138"/>
      <c r="I22" s="173"/>
      <c r="J22" s="138"/>
      <c r="K22" s="27">
        <f t="shared" si="3"/>
        <v>34769</v>
      </c>
      <c r="L22" s="27">
        <f t="shared" si="3"/>
        <v>34769</v>
      </c>
      <c r="M22" s="263"/>
    </row>
    <row r="23" spans="1:13" x14ac:dyDescent="0.2">
      <c r="A23" s="172"/>
      <c r="B23" s="104"/>
      <c r="C23" s="5" t="s">
        <v>127</v>
      </c>
      <c r="D23" s="104"/>
      <c r="E23" s="138"/>
      <c r="F23" s="5">
        <v>26835</v>
      </c>
      <c r="G23" s="5">
        <v>26835</v>
      </c>
      <c r="H23" s="138"/>
      <c r="I23" s="173"/>
      <c r="J23" s="138"/>
      <c r="K23" s="27">
        <f t="shared" si="3"/>
        <v>37569</v>
      </c>
      <c r="L23" s="27">
        <f t="shared" si="3"/>
        <v>37569</v>
      </c>
      <c r="M23" s="263"/>
    </row>
  </sheetData>
  <sheetProtection algorithmName="SHA-512" hashValue="WR3GrsSDSMTK7LMM5ec38gaq59kdTQZg8yVht7r4d+xzin5boy6LI9WOyeUYCNDVzKPe+DiYOLkq+Zfjuyu88A==" saltValue="WHV2iYxF0usV9IQGp3ienA==" spinCount="100000" sheet="1" objects="1" scenarios="1"/>
  <mergeCells count="35">
    <mergeCell ref="A18:A23"/>
    <mergeCell ref="B18:B23"/>
    <mergeCell ref="F18:G20"/>
    <mergeCell ref="D21:D23"/>
    <mergeCell ref="A16:A17"/>
    <mergeCell ref="B16:B17"/>
    <mergeCell ref="C16:C17"/>
    <mergeCell ref="D16:G16"/>
    <mergeCell ref="J17:J23"/>
    <mergeCell ref="K18:L20"/>
    <mergeCell ref="I21:I23"/>
    <mergeCell ref="D13:D15"/>
    <mergeCell ref="I13:I15"/>
    <mergeCell ref="E10:E15"/>
    <mergeCell ref="H10:H15"/>
    <mergeCell ref="E17:E23"/>
    <mergeCell ref="H17:H23"/>
    <mergeCell ref="I16:M16"/>
    <mergeCell ref="M17:M23"/>
    <mergeCell ref="A2:A3"/>
    <mergeCell ref="B2:B3"/>
    <mergeCell ref="C2:C3"/>
    <mergeCell ref="K4:M6"/>
    <mergeCell ref="I2:M2"/>
    <mergeCell ref="D2:H2"/>
    <mergeCell ref="F4:H6"/>
    <mergeCell ref="A4:A15"/>
    <mergeCell ref="J10:J15"/>
    <mergeCell ref="M10:M15"/>
    <mergeCell ref="I7:J9"/>
    <mergeCell ref="B4:B9"/>
    <mergeCell ref="B10:B15"/>
    <mergeCell ref="F10:G12"/>
    <mergeCell ref="K10:L12"/>
    <mergeCell ref="D7:E9"/>
  </mergeCells>
  <hyperlinks>
    <hyperlink ref="A4" r:id="rId1" display="http://www.oocl.com/india/eng/localinformation/localsurcharges/default.htm" xr:uid="{00000000-0004-0000-2500-000000000000}"/>
    <hyperlink ref="A18" r:id="rId2" display="http://www.oocl.com/india/eng/localinformation/localsurcharges/default.htm" xr:uid="{00000000-0004-0000-2500-000002000000}"/>
    <hyperlink ref="M1" location="'IHL CITY-ICD LIST'!A1" display="HOME" xr:uid="{3AE16A63-5C26-44D9-8096-EFB1A800FD6C}"/>
  </hyperlinks>
  <pageMargins left="0.7" right="0.7" top="0.75" bottom="0.75" header="0.3" footer="0.3"/>
  <pageSetup paperSize="9" scale="63" orientation="portrait" r:id="rId3"/>
  <colBreaks count="1" manualBreakCount="1">
    <brk id="8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1"/>
  <sheetViews>
    <sheetView view="pageBreakPreview" zoomScale="175" zoomScaleNormal="130" zoomScaleSheetLayoutView="175" workbookViewId="0">
      <selection sqref="A1:O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234" t="s">
        <v>133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6"/>
    </row>
    <row r="2" spans="1:15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7"/>
      <c r="H2" s="137"/>
      <c r="I2" s="137"/>
      <c r="J2" s="139" t="s">
        <v>30</v>
      </c>
      <c r="K2" s="140"/>
      <c r="L2" s="140"/>
      <c r="M2" s="140"/>
      <c r="N2" s="140"/>
      <c r="O2" s="11" t="s">
        <v>106</v>
      </c>
    </row>
    <row r="3" spans="1:15" x14ac:dyDescent="0.2">
      <c r="A3" s="206"/>
      <c r="B3" s="136"/>
      <c r="C3" s="171"/>
      <c r="D3" s="171" t="s">
        <v>21</v>
      </c>
      <c r="E3" s="171"/>
      <c r="F3" s="171" t="s">
        <v>22</v>
      </c>
      <c r="G3" s="171"/>
      <c r="H3" s="171" t="s">
        <v>23</v>
      </c>
      <c r="I3" s="171"/>
      <c r="J3" s="168" t="s">
        <v>21</v>
      </c>
      <c r="K3" s="237"/>
      <c r="L3" s="171" t="s">
        <v>22</v>
      </c>
      <c r="M3" s="171"/>
      <c r="N3" s="171" t="s">
        <v>23</v>
      </c>
      <c r="O3" s="264"/>
    </row>
    <row r="4" spans="1:15" x14ac:dyDescent="0.2">
      <c r="A4" s="103" t="s">
        <v>27</v>
      </c>
      <c r="B4" s="150" t="s">
        <v>25</v>
      </c>
      <c r="C4" s="5" t="s">
        <v>40</v>
      </c>
      <c r="D4" s="104">
        <f>3000+44100</f>
        <v>47100</v>
      </c>
      <c r="E4" s="104"/>
      <c r="F4" s="156"/>
      <c r="G4" s="157"/>
      <c r="H4" s="157"/>
      <c r="I4" s="186"/>
      <c r="J4" s="178">
        <f>D4*1.4</f>
        <v>65940</v>
      </c>
      <c r="K4" s="179"/>
      <c r="L4" s="141"/>
      <c r="M4" s="142"/>
      <c r="N4" s="142"/>
      <c r="O4" s="265"/>
    </row>
    <row r="5" spans="1:15" x14ac:dyDescent="0.2">
      <c r="A5" s="103"/>
      <c r="B5" s="151"/>
      <c r="C5" s="5" t="s">
        <v>41</v>
      </c>
      <c r="D5" s="104">
        <f>3000+48100</f>
        <v>51100</v>
      </c>
      <c r="E5" s="104"/>
      <c r="F5" s="153"/>
      <c r="G5" s="158"/>
      <c r="H5" s="158"/>
      <c r="I5" s="187"/>
      <c r="J5" s="178">
        <f>D5*1.4</f>
        <v>71540</v>
      </c>
      <c r="K5" s="179"/>
      <c r="L5" s="143"/>
      <c r="M5" s="144"/>
      <c r="N5" s="144"/>
      <c r="O5" s="266"/>
    </row>
    <row r="6" spans="1:15" x14ac:dyDescent="0.2">
      <c r="A6" s="103"/>
      <c r="B6" s="151"/>
      <c r="C6" s="5" t="s">
        <v>42</v>
      </c>
      <c r="D6" s="104">
        <f>3000+53600</f>
        <v>56600</v>
      </c>
      <c r="E6" s="104"/>
      <c r="F6" s="153"/>
      <c r="G6" s="158"/>
      <c r="H6" s="158"/>
      <c r="I6" s="187"/>
      <c r="J6" s="178">
        <f>D6*1.4</f>
        <v>79240</v>
      </c>
      <c r="K6" s="179"/>
      <c r="L6" s="143"/>
      <c r="M6" s="144"/>
      <c r="N6" s="144"/>
      <c r="O6" s="266"/>
    </row>
    <row r="7" spans="1:15" x14ac:dyDescent="0.2">
      <c r="A7" s="103"/>
      <c r="B7" s="151"/>
      <c r="C7" s="5" t="s">
        <v>52</v>
      </c>
      <c r="D7" s="104">
        <f>3000+56600</f>
        <v>59600</v>
      </c>
      <c r="E7" s="104"/>
      <c r="F7" s="153"/>
      <c r="G7" s="158"/>
      <c r="H7" s="158"/>
      <c r="I7" s="187"/>
      <c r="J7" s="178">
        <f>D7*1.4</f>
        <v>83440</v>
      </c>
      <c r="K7" s="179"/>
      <c r="L7" s="143"/>
      <c r="M7" s="144"/>
      <c r="N7" s="144"/>
      <c r="O7" s="266"/>
    </row>
    <row r="8" spans="1:15" x14ac:dyDescent="0.2">
      <c r="A8" s="103"/>
      <c r="B8" s="151"/>
      <c r="C8" s="5" t="s">
        <v>53</v>
      </c>
      <c r="D8" s="104">
        <f>+D7+1000</f>
        <v>60600</v>
      </c>
      <c r="E8" s="104"/>
      <c r="F8" s="159"/>
      <c r="G8" s="160"/>
      <c r="H8" s="160"/>
      <c r="I8" s="188"/>
      <c r="J8" s="178">
        <f>D8*1.4</f>
        <v>84840</v>
      </c>
      <c r="K8" s="179"/>
      <c r="L8" s="145"/>
      <c r="M8" s="146"/>
      <c r="N8" s="146"/>
      <c r="O8" s="267"/>
    </row>
    <row r="9" spans="1:15" x14ac:dyDescent="0.2">
      <c r="A9" s="103"/>
      <c r="B9" s="151"/>
      <c r="C9" s="5" t="s">
        <v>43</v>
      </c>
      <c r="D9" s="156"/>
      <c r="E9" s="186"/>
      <c r="F9" s="104">
        <f>6000+101500</f>
        <v>107500</v>
      </c>
      <c r="G9" s="104"/>
      <c r="H9" s="104">
        <f>6000+67500</f>
        <v>73500</v>
      </c>
      <c r="I9" s="104"/>
      <c r="J9" s="141"/>
      <c r="K9" s="272"/>
      <c r="L9" s="173">
        <f>+F9+(F9*0.4)</f>
        <v>150500</v>
      </c>
      <c r="M9" s="173"/>
      <c r="N9" s="173">
        <f>+H9+(H9*0.4)</f>
        <v>102900</v>
      </c>
      <c r="O9" s="268"/>
    </row>
    <row r="10" spans="1:15" x14ac:dyDescent="0.2">
      <c r="A10" s="103"/>
      <c r="B10" s="151"/>
      <c r="C10" s="5" t="s">
        <v>51</v>
      </c>
      <c r="D10" s="153"/>
      <c r="E10" s="187"/>
      <c r="F10" s="104">
        <f>6000+111500</f>
        <v>117500</v>
      </c>
      <c r="G10" s="104"/>
      <c r="H10" s="104">
        <f>6000+77000</f>
        <v>83000</v>
      </c>
      <c r="I10" s="104"/>
      <c r="J10" s="143"/>
      <c r="K10" s="273"/>
      <c r="L10" s="173">
        <f>+F10+(F10*0.4)</f>
        <v>164500</v>
      </c>
      <c r="M10" s="173"/>
      <c r="N10" s="173">
        <f>+H10+(H10*0.4)</f>
        <v>116200</v>
      </c>
      <c r="O10" s="268"/>
    </row>
    <row r="11" spans="1:15" ht="13.5" thickBot="1" x14ac:dyDescent="0.25">
      <c r="A11" s="161"/>
      <c r="B11" s="152"/>
      <c r="C11" s="6" t="s">
        <v>54</v>
      </c>
      <c r="D11" s="154"/>
      <c r="E11" s="271"/>
      <c r="F11" s="109">
        <f>+F10+2000</f>
        <v>119500</v>
      </c>
      <c r="G11" s="109"/>
      <c r="H11" s="109">
        <f>+H10+2000</f>
        <v>85000</v>
      </c>
      <c r="I11" s="109"/>
      <c r="J11" s="155"/>
      <c r="K11" s="274"/>
      <c r="L11" s="269">
        <f>+F11+(F11*0.4)</f>
        <v>167300</v>
      </c>
      <c r="M11" s="269"/>
      <c r="N11" s="269">
        <f>+H11+(H11*0.4)</f>
        <v>119000</v>
      </c>
      <c r="O11" s="270"/>
    </row>
    <row r="12" spans="1:15" x14ac:dyDescent="0.2">
      <c r="A12" s="162" t="s">
        <v>18</v>
      </c>
      <c r="B12" s="135" t="s">
        <v>19</v>
      </c>
      <c r="C12" s="137" t="s">
        <v>20</v>
      </c>
      <c r="D12" s="137" t="s">
        <v>33</v>
      </c>
      <c r="E12" s="137"/>
      <c r="F12" s="137"/>
      <c r="G12" s="137"/>
      <c r="H12" s="137"/>
      <c r="I12" s="137"/>
      <c r="J12" s="139" t="s">
        <v>30</v>
      </c>
      <c r="K12" s="140"/>
      <c r="L12" s="140"/>
      <c r="M12" s="140"/>
      <c r="N12" s="140"/>
      <c r="O12" s="11"/>
    </row>
    <row r="13" spans="1:15" x14ac:dyDescent="0.2">
      <c r="A13" s="206"/>
      <c r="B13" s="136"/>
      <c r="C13" s="171"/>
      <c r="D13" s="171" t="s">
        <v>21</v>
      </c>
      <c r="E13" s="171"/>
      <c r="F13" s="171" t="s">
        <v>22</v>
      </c>
      <c r="G13" s="171"/>
      <c r="H13" s="171" t="s">
        <v>23</v>
      </c>
      <c r="I13" s="171"/>
      <c r="J13" s="168" t="s">
        <v>21</v>
      </c>
      <c r="K13" s="237"/>
      <c r="L13" s="171" t="s">
        <v>22</v>
      </c>
      <c r="M13" s="171"/>
      <c r="N13" s="171" t="s">
        <v>23</v>
      </c>
      <c r="O13" s="264"/>
    </row>
    <row r="14" spans="1:15" x14ac:dyDescent="0.2">
      <c r="A14" s="103" t="s">
        <v>116</v>
      </c>
      <c r="B14" s="150" t="s">
        <v>25</v>
      </c>
      <c r="C14" s="5" t="s">
        <v>40</v>
      </c>
      <c r="D14" s="104">
        <f>3000+39500</f>
        <v>42500</v>
      </c>
      <c r="E14" s="104"/>
      <c r="F14" s="156"/>
      <c r="G14" s="157"/>
      <c r="H14" s="157"/>
      <c r="I14" s="186"/>
      <c r="J14" s="178">
        <f>D14*1.4</f>
        <v>59499.999999999993</v>
      </c>
      <c r="K14" s="179"/>
      <c r="L14" s="141"/>
      <c r="M14" s="142"/>
      <c r="N14" s="142"/>
      <c r="O14" s="265"/>
    </row>
    <row r="15" spans="1:15" x14ac:dyDescent="0.2">
      <c r="A15" s="103"/>
      <c r="B15" s="151"/>
      <c r="C15" s="5" t="s">
        <v>41</v>
      </c>
      <c r="D15" s="104">
        <f>3000+45500</f>
        <v>48500</v>
      </c>
      <c r="E15" s="104"/>
      <c r="F15" s="153"/>
      <c r="G15" s="158"/>
      <c r="H15" s="158"/>
      <c r="I15" s="187"/>
      <c r="J15" s="178">
        <f>D15*1.4</f>
        <v>67900</v>
      </c>
      <c r="K15" s="179"/>
      <c r="L15" s="143"/>
      <c r="M15" s="144"/>
      <c r="N15" s="144"/>
      <c r="O15" s="266"/>
    </row>
    <row r="16" spans="1:15" x14ac:dyDescent="0.2">
      <c r="A16" s="103"/>
      <c r="B16" s="151"/>
      <c r="C16" s="5" t="s">
        <v>42</v>
      </c>
      <c r="D16" s="104">
        <f>3000+51500</f>
        <v>54500</v>
      </c>
      <c r="E16" s="104"/>
      <c r="F16" s="153"/>
      <c r="G16" s="158"/>
      <c r="H16" s="158"/>
      <c r="I16" s="187"/>
      <c r="J16" s="178">
        <f>D16*1.4</f>
        <v>76300</v>
      </c>
      <c r="K16" s="179"/>
      <c r="L16" s="143"/>
      <c r="M16" s="144"/>
      <c r="N16" s="144"/>
      <c r="O16" s="266"/>
    </row>
    <row r="17" spans="1:15" x14ac:dyDescent="0.2">
      <c r="A17" s="103"/>
      <c r="B17" s="151"/>
      <c r="C17" s="5" t="s">
        <v>52</v>
      </c>
      <c r="D17" s="104">
        <f>3000+59500</f>
        <v>62500</v>
      </c>
      <c r="E17" s="104"/>
      <c r="F17" s="153"/>
      <c r="G17" s="158"/>
      <c r="H17" s="158"/>
      <c r="I17" s="187"/>
      <c r="J17" s="178">
        <f>D17*1.4</f>
        <v>87500</v>
      </c>
      <c r="K17" s="179"/>
      <c r="L17" s="143"/>
      <c r="M17" s="144"/>
      <c r="N17" s="144"/>
      <c r="O17" s="266"/>
    </row>
    <row r="18" spans="1:15" x14ac:dyDescent="0.2">
      <c r="A18" s="103"/>
      <c r="B18" s="151"/>
      <c r="C18" s="5" t="s">
        <v>53</v>
      </c>
      <c r="D18" s="104">
        <f>+D17+1000</f>
        <v>63500</v>
      </c>
      <c r="E18" s="104"/>
      <c r="F18" s="159"/>
      <c r="G18" s="160"/>
      <c r="H18" s="160"/>
      <c r="I18" s="188"/>
      <c r="J18" s="178">
        <f>D18*1.4</f>
        <v>88900</v>
      </c>
      <c r="K18" s="179"/>
      <c r="L18" s="145"/>
      <c r="M18" s="146"/>
      <c r="N18" s="146"/>
      <c r="O18" s="267"/>
    </row>
    <row r="19" spans="1:15" x14ac:dyDescent="0.2">
      <c r="A19" s="103"/>
      <c r="B19" s="151"/>
      <c r="C19" s="5" t="s">
        <v>43</v>
      </c>
      <c r="D19" s="156"/>
      <c r="E19" s="186"/>
      <c r="F19" s="104">
        <f>6000+90500</f>
        <v>96500</v>
      </c>
      <c r="G19" s="104"/>
      <c r="H19" s="104">
        <f>6000+56500</f>
        <v>62500</v>
      </c>
      <c r="I19" s="104"/>
      <c r="J19" s="141"/>
      <c r="K19" s="272"/>
      <c r="L19" s="173">
        <f>+F19+(F19*0.4)</f>
        <v>135100</v>
      </c>
      <c r="M19" s="173"/>
      <c r="N19" s="173">
        <f>+H19+(H19*0.4)</f>
        <v>87500</v>
      </c>
      <c r="O19" s="268"/>
    </row>
    <row r="20" spans="1:15" x14ac:dyDescent="0.2">
      <c r="A20" s="103"/>
      <c r="B20" s="151"/>
      <c r="C20" s="5" t="s">
        <v>51</v>
      </c>
      <c r="D20" s="153"/>
      <c r="E20" s="187"/>
      <c r="F20" s="104">
        <f>6000+101500</f>
        <v>107500</v>
      </c>
      <c r="G20" s="104"/>
      <c r="H20" s="104">
        <f>6000+68000</f>
        <v>74000</v>
      </c>
      <c r="I20" s="104"/>
      <c r="J20" s="143"/>
      <c r="K20" s="273"/>
      <c r="L20" s="173">
        <f>+F20+(F20*0.4)</f>
        <v>150500</v>
      </c>
      <c r="M20" s="173"/>
      <c r="N20" s="173">
        <f>+H20+(H20*0.4)</f>
        <v>103600</v>
      </c>
      <c r="O20" s="268"/>
    </row>
    <row r="21" spans="1:15" ht="13.5" thickBot="1" x14ac:dyDescent="0.25">
      <c r="A21" s="161"/>
      <c r="B21" s="152"/>
      <c r="C21" s="6" t="s">
        <v>54</v>
      </c>
      <c r="D21" s="154"/>
      <c r="E21" s="271"/>
      <c r="F21" s="109">
        <f>+F20+2000</f>
        <v>109500</v>
      </c>
      <c r="G21" s="109"/>
      <c r="H21" s="109">
        <f>+H20+2000</f>
        <v>76000</v>
      </c>
      <c r="I21" s="109"/>
      <c r="J21" s="155"/>
      <c r="K21" s="274"/>
      <c r="L21" s="269">
        <f>+F21+(F21*0.4)</f>
        <v>153300</v>
      </c>
      <c r="M21" s="269"/>
      <c r="N21" s="269">
        <f>+H21+(H21*0.4)</f>
        <v>106400</v>
      </c>
      <c r="O21" s="270"/>
    </row>
  </sheetData>
  <sheetProtection password="BA19" sheet="1" objects="1" scenarios="1"/>
  <mergeCells count="79">
    <mergeCell ref="L21:M21"/>
    <mergeCell ref="N21:O21"/>
    <mergeCell ref="D19:E21"/>
    <mergeCell ref="F19:G19"/>
    <mergeCell ref="H19:I19"/>
    <mergeCell ref="J19:K21"/>
    <mergeCell ref="L19:M19"/>
    <mergeCell ref="N19:O19"/>
    <mergeCell ref="F20:G20"/>
    <mergeCell ref="H20:I20"/>
    <mergeCell ref="L20:M20"/>
    <mergeCell ref="N20:O20"/>
    <mergeCell ref="J13:K13"/>
    <mergeCell ref="L13:M13"/>
    <mergeCell ref="N13:O13"/>
    <mergeCell ref="L14:O18"/>
    <mergeCell ref="D15:E15"/>
    <mergeCell ref="J15:K15"/>
    <mergeCell ref="D16:E16"/>
    <mergeCell ref="J16:K16"/>
    <mergeCell ref="D17:E17"/>
    <mergeCell ref="J17:K17"/>
    <mergeCell ref="D18:E18"/>
    <mergeCell ref="J18:K18"/>
    <mergeCell ref="A14:A21"/>
    <mergeCell ref="B14:B21"/>
    <mergeCell ref="D14:E14"/>
    <mergeCell ref="F14:I18"/>
    <mergeCell ref="J14:K14"/>
    <mergeCell ref="F21:G21"/>
    <mergeCell ref="H21:I21"/>
    <mergeCell ref="L11:M11"/>
    <mergeCell ref="N11:O11"/>
    <mergeCell ref="A12:A13"/>
    <mergeCell ref="B12:B13"/>
    <mergeCell ref="C12:C13"/>
    <mergeCell ref="D12:I12"/>
    <mergeCell ref="J12:N12"/>
    <mergeCell ref="D13:E13"/>
    <mergeCell ref="D9:E11"/>
    <mergeCell ref="F9:G9"/>
    <mergeCell ref="H9:I9"/>
    <mergeCell ref="J9:K11"/>
    <mergeCell ref="L9:M9"/>
    <mergeCell ref="N9:O9"/>
    <mergeCell ref="F13:G13"/>
    <mergeCell ref="H13:I13"/>
    <mergeCell ref="L4:O8"/>
    <mergeCell ref="D5:E5"/>
    <mergeCell ref="J5:K5"/>
    <mergeCell ref="F10:G10"/>
    <mergeCell ref="H10:I10"/>
    <mergeCell ref="L10:M10"/>
    <mergeCell ref="N10:O10"/>
    <mergeCell ref="D6:E6"/>
    <mergeCell ref="J6:K6"/>
    <mergeCell ref="D7:E7"/>
    <mergeCell ref="J7:K7"/>
    <mergeCell ref="D8:E8"/>
    <mergeCell ref="J8:K8"/>
    <mergeCell ref="A4:A11"/>
    <mergeCell ref="B4:B11"/>
    <mergeCell ref="D4:E4"/>
    <mergeCell ref="F4:I8"/>
    <mergeCell ref="J4:K4"/>
    <mergeCell ref="F11:G11"/>
    <mergeCell ref="H11:I11"/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</mergeCells>
  <hyperlinks>
    <hyperlink ref="A4" r:id="rId1" display="http://www.oocl.com/india/eng/localinformation/localsurcharges/default.htm" xr:uid="{00000000-0004-0000-2600-000000000000}"/>
    <hyperlink ref="O2" location="'IHL CITY-ICD LIST'!A1" display="HOME" xr:uid="{00000000-0004-0000-2600-000001000000}"/>
    <hyperlink ref="A4:A11" r:id="rId2" display="Nhava Sheva" xr:uid="{00000000-0004-0000-2600-000002000000}"/>
    <hyperlink ref="A14" r:id="rId3" display="http://www.oocl.com/india/eng/localinformation/localsurcharges/default.htm" xr:uid="{00000000-0004-0000-2600-000003000000}"/>
    <hyperlink ref="A14:A21" r:id="rId4" display="Nhava Sheva" xr:uid="{00000000-0004-0000-2600-000004000000}"/>
  </hyperlinks>
  <pageMargins left="0.7" right="0.7" top="0.75" bottom="0.75" header="0.3" footer="0.3"/>
  <pageSetup paperSize="9" scale="63" orientation="portrait"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21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1" t="s">
        <v>134</v>
      </c>
      <c r="B1" s="132"/>
      <c r="C1" s="132"/>
      <c r="D1" s="132"/>
      <c r="E1" s="132"/>
      <c r="F1" s="132"/>
      <c r="G1" s="132"/>
      <c r="H1" s="132"/>
      <c r="I1" s="40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206"/>
      <c r="B3" s="136"/>
      <c r="C3" s="171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3" t="s">
        <v>27</v>
      </c>
      <c r="B4" s="150" t="s">
        <v>25</v>
      </c>
      <c r="C4" s="5" t="s">
        <v>40</v>
      </c>
      <c r="D4" s="44">
        <v>53845</v>
      </c>
      <c r="E4" s="156"/>
      <c r="F4" s="157"/>
      <c r="G4" s="31">
        <f>D4*1.4</f>
        <v>75383</v>
      </c>
      <c r="H4" s="141"/>
      <c r="I4" s="142"/>
    </row>
    <row r="5" spans="1:9" x14ac:dyDescent="0.2">
      <c r="A5" s="103"/>
      <c r="B5" s="151"/>
      <c r="C5" s="5" t="s">
        <v>41</v>
      </c>
      <c r="D5" s="44">
        <v>64460</v>
      </c>
      <c r="E5" s="153"/>
      <c r="F5" s="158"/>
      <c r="G5" s="31">
        <f>D5*1.4</f>
        <v>90244</v>
      </c>
      <c r="H5" s="143"/>
      <c r="I5" s="144"/>
    </row>
    <row r="6" spans="1:9" x14ac:dyDescent="0.2">
      <c r="A6" s="103"/>
      <c r="B6" s="151"/>
      <c r="C6" s="5" t="s">
        <v>42</v>
      </c>
      <c r="D6" s="44">
        <v>75295</v>
      </c>
      <c r="E6" s="153"/>
      <c r="F6" s="158"/>
      <c r="G6" s="31">
        <f>D6*1.4</f>
        <v>105413</v>
      </c>
      <c r="H6" s="143"/>
      <c r="I6" s="144"/>
    </row>
    <row r="7" spans="1:9" x14ac:dyDescent="0.2">
      <c r="A7" s="103"/>
      <c r="B7" s="151"/>
      <c r="C7" s="5" t="s">
        <v>52</v>
      </c>
      <c r="D7" s="44">
        <v>84040</v>
      </c>
      <c r="E7" s="153"/>
      <c r="F7" s="158"/>
      <c r="G7" s="31">
        <f>D7*1.4</f>
        <v>117655.99999999999</v>
      </c>
      <c r="H7" s="143"/>
      <c r="I7" s="144"/>
    </row>
    <row r="8" spans="1:9" x14ac:dyDescent="0.2">
      <c r="A8" s="103"/>
      <c r="B8" s="151"/>
      <c r="C8" s="5" t="s">
        <v>53</v>
      </c>
      <c r="D8" s="44">
        <v>87945</v>
      </c>
      <c r="E8" s="159"/>
      <c r="F8" s="160"/>
      <c r="G8" s="31">
        <f>D8*1.4</f>
        <v>123122.99999999999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119350</v>
      </c>
      <c r="F9" s="44">
        <v>103662</v>
      </c>
      <c r="G9" s="141"/>
      <c r="H9" s="27">
        <f t="shared" ref="H9:I11" si="0">+E9+(E9*0.4)</f>
        <v>167090</v>
      </c>
      <c r="I9" s="27">
        <f t="shared" si="0"/>
        <v>145126.79999999999</v>
      </c>
    </row>
    <row r="10" spans="1:9" x14ac:dyDescent="0.2">
      <c r="A10" s="103"/>
      <c r="B10" s="151"/>
      <c r="C10" s="5" t="s">
        <v>51</v>
      </c>
      <c r="D10" s="153"/>
      <c r="E10" s="44">
        <v>130790</v>
      </c>
      <c r="F10" s="44">
        <v>113462</v>
      </c>
      <c r="G10" s="143"/>
      <c r="H10" s="27">
        <f t="shared" si="0"/>
        <v>183106</v>
      </c>
      <c r="I10" s="27">
        <f t="shared" si="0"/>
        <v>158846.79999999999</v>
      </c>
    </row>
    <row r="11" spans="1:9" ht="13.5" thickBot="1" x14ac:dyDescent="0.25">
      <c r="A11" s="161"/>
      <c r="B11" s="152"/>
      <c r="C11" s="6" t="s">
        <v>54</v>
      </c>
      <c r="D11" s="154"/>
      <c r="E11" s="44">
        <f>E10+2000</f>
        <v>132790</v>
      </c>
      <c r="F11" s="44">
        <f>F10+2000</f>
        <v>115462</v>
      </c>
      <c r="G11" s="155"/>
      <c r="H11" s="33">
        <f t="shared" si="0"/>
        <v>185906</v>
      </c>
      <c r="I11" s="33">
        <f t="shared" si="0"/>
        <v>161646.79999999999</v>
      </c>
    </row>
    <row r="12" spans="1:9" x14ac:dyDescent="0.2">
      <c r="A12" s="162" t="s">
        <v>18</v>
      </c>
      <c r="B12" s="135" t="s">
        <v>19</v>
      </c>
      <c r="C12" s="137" t="s">
        <v>20</v>
      </c>
      <c r="D12" s="137" t="s">
        <v>33</v>
      </c>
      <c r="E12" s="137"/>
      <c r="F12" s="137"/>
      <c r="G12" s="139" t="s">
        <v>30</v>
      </c>
      <c r="H12" s="140"/>
      <c r="I12" s="140"/>
    </row>
    <row r="13" spans="1:9" x14ac:dyDescent="0.2">
      <c r="A13" s="206"/>
      <c r="B13" s="136"/>
      <c r="C13" s="171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">
      <c r="A14" s="103" t="s">
        <v>116</v>
      </c>
      <c r="B14" s="150" t="s">
        <v>25</v>
      </c>
      <c r="C14" s="5" t="s">
        <v>40</v>
      </c>
      <c r="D14" s="41">
        <v>51590</v>
      </c>
      <c r="E14" s="156"/>
      <c r="F14" s="157"/>
      <c r="G14" s="31">
        <f>D14*1.4</f>
        <v>72226</v>
      </c>
      <c r="H14" s="141"/>
      <c r="I14" s="142"/>
    </row>
    <row r="15" spans="1:9" x14ac:dyDescent="0.2">
      <c r="A15" s="103"/>
      <c r="B15" s="151"/>
      <c r="C15" s="5" t="s">
        <v>41</v>
      </c>
      <c r="D15" s="41">
        <v>62260</v>
      </c>
      <c r="E15" s="153"/>
      <c r="F15" s="158"/>
      <c r="G15" s="31">
        <f>D15*1.4</f>
        <v>87164</v>
      </c>
      <c r="H15" s="143"/>
      <c r="I15" s="144"/>
    </row>
    <row r="16" spans="1:9" x14ac:dyDescent="0.2">
      <c r="A16" s="103"/>
      <c r="B16" s="151"/>
      <c r="C16" s="5" t="s">
        <v>42</v>
      </c>
      <c r="D16" s="41">
        <v>73920</v>
      </c>
      <c r="E16" s="153"/>
      <c r="F16" s="158"/>
      <c r="G16" s="31">
        <f>D16*1.4</f>
        <v>103488</v>
      </c>
      <c r="H16" s="143"/>
      <c r="I16" s="144"/>
    </row>
    <row r="17" spans="1:9" x14ac:dyDescent="0.2">
      <c r="A17" s="103"/>
      <c r="B17" s="151"/>
      <c r="C17" s="5" t="s">
        <v>52</v>
      </c>
      <c r="D17" s="41">
        <v>80520</v>
      </c>
      <c r="E17" s="153"/>
      <c r="F17" s="158"/>
      <c r="G17" s="31">
        <f>D17*1.4</f>
        <v>112728</v>
      </c>
      <c r="H17" s="143"/>
      <c r="I17" s="144"/>
    </row>
    <row r="18" spans="1:9" x14ac:dyDescent="0.2">
      <c r="A18" s="103"/>
      <c r="B18" s="151"/>
      <c r="C18" s="5" t="s">
        <v>53</v>
      </c>
      <c r="D18" s="41">
        <v>85250</v>
      </c>
      <c r="E18" s="159"/>
      <c r="F18" s="160"/>
      <c r="G18" s="31">
        <f>D18*1.4</f>
        <v>119349.99999999999</v>
      </c>
      <c r="H18" s="145"/>
      <c r="I18" s="146"/>
    </row>
    <row r="19" spans="1:9" x14ac:dyDescent="0.2">
      <c r="A19" s="103"/>
      <c r="B19" s="151"/>
      <c r="C19" s="5" t="s">
        <v>43</v>
      </c>
      <c r="D19" s="156"/>
      <c r="E19" s="38">
        <v>113300</v>
      </c>
      <c r="F19" s="44">
        <v>98025</v>
      </c>
      <c r="G19" s="141"/>
      <c r="H19" s="27">
        <f t="shared" ref="H19:I21" si="1">+E19+(E19*0.4)</f>
        <v>158620</v>
      </c>
      <c r="I19" s="27">
        <f t="shared" si="1"/>
        <v>137235</v>
      </c>
    </row>
    <row r="20" spans="1:9" x14ac:dyDescent="0.2">
      <c r="A20" s="103"/>
      <c r="B20" s="151"/>
      <c r="C20" s="5" t="s">
        <v>51</v>
      </c>
      <c r="D20" s="153"/>
      <c r="E20" s="38">
        <v>129800</v>
      </c>
      <c r="F20" s="44">
        <v>107725</v>
      </c>
      <c r="G20" s="143"/>
      <c r="H20" s="27">
        <f t="shared" si="1"/>
        <v>181720</v>
      </c>
      <c r="I20" s="27">
        <f t="shared" si="1"/>
        <v>150815</v>
      </c>
    </row>
    <row r="21" spans="1:9" ht="13.5" thickBot="1" x14ac:dyDescent="0.25">
      <c r="A21" s="161"/>
      <c r="B21" s="152"/>
      <c r="C21" s="6" t="s">
        <v>54</v>
      </c>
      <c r="D21" s="154"/>
      <c r="E21" s="38">
        <f>E20+2000</f>
        <v>131800</v>
      </c>
      <c r="F21" s="38">
        <f>F20+2000</f>
        <v>109725</v>
      </c>
      <c r="G21" s="155"/>
      <c r="H21" s="33">
        <f t="shared" si="1"/>
        <v>184520</v>
      </c>
      <c r="I21" s="33">
        <f t="shared" si="1"/>
        <v>153615</v>
      </c>
    </row>
  </sheetData>
  <sheetProtection algorithmName="SHA-512" hashValue="pSjMDgEjyiilA4qJ6zk3F67GshIta1VHe7Ov1uIlxynH4R2ShZzGr6cyW605dquf5Dyz23AXEsgKlb1fHX90Lg==" saltValue="2X6LGt5gXdO19nLmceJK7w==" spinCount="100000" sheet="1" objects="1" scenarios="1"/>
  <mergeCells count="23">
    <mergeCell ref="D19:D21"/>
    <mergeCell ref="G19:G21"/>
    <mergeCell ref="H14:I18"/>
    <mergeCell ref="A14:A21"/>
    <mergeCell ref="B14:B21"/>
    <mergeCell ref="E14:F18"/>
    <mergeCell ref="A12:A13"/>
    <mergeCell ref="B12:B13"/>
    <mergeCell ref="C12:C13"/>
    <mergeCell ref="D12:F12"/>
    <mergeCell ref="G12:I12"/>
    <mergeCell ref="D9:D11"/>
    <mergeCell ref="G9:G11"/>
    <mergeCell ref="H4:I8"/>
    <mergeCell ref="A4:A11"/>
    <mergeCell ref="B4:B11"/>
    <mergeCell ref="E4:F8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2800-000000000000}"/>
    <hyperlink ref="I1" location="'IHL CITY-ICD LIST'!A1" display="HOME" xr:uid="{00000000-0004-0000-2800-000001000000}"/>
    <hyperlink ref="A4:A11" r:id="rId2" display="Nhava Sheva" xr:uid="{00000000-0004-0000-2800-000002000000}"/>
    <hyperlink ref="A14" r:id="rId3" display="http://www.oocl.com/india/eng/localinformation/localsurcharges/default.htm" xr:uid="{00000000-0004-0000-2800-000003000000}"/>
    <hyperlink ref="A14:A21" r:id="rId4" display="Nhava Sheva" xr:uid="{00000000-0004-0000-2800-000004000000}"/>
  </hyperlinks>
  <pageMargins left="0.7" right="0.7" top="0.75" bottom="0.75" header="0.3" footer="0.3"/>
  <pageSetup paperSize="9" scale="63" orientation="portrait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24"/>
  <sheetViews>
    <sheetView view="pageBreakPreview" zoomScale="145" zoomScaleNormal="130" zoomScaleSheetLayoutView="145" workbookViewId="0">
      <selection activeCell="J1" sqref="J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229" t="s">
        <v>136</v>
      </c>
      <c r="B1" s="230"/>
      <c r="C1" s="230"/>
      <c r="D1" s="230"/>
      <c r="E1" s="230"/>
      <c r="F1" s="230"/>
      <c r="G1" s="230"/>
      <c r="H1" s="230"/>
      <c r="I1" s="230"/>
      <c r="J1" s="39" t="s">
        <v>106</v>
      </c>
    </row>
    <row r="2" spans="1:10" x14ac:dyDescent="0.2">
      <c r="A2" s="136" t="s">
        <v>18</v>
      </c>
      <c r="B2" s="136" t="s">
        <v>19</v>
      </c>
      <c r="C2" s="136" t="s">
        <v>20</v>
      </c>
      <c r="D2" s="136" t="s">
        <v>33</v>
      </c>
      <c r="E2" s="136"/>
      <c r="F2" s="136"/>
      <c r="G2" s="63" t="s">
        <v>221</v>
      </c>
      <c r="H2" s="136" t="s">
        <v>30</v>
      </c>
      <c r="I2" s="136"/>
      <c r="J2" s="136"/>
    </row>
    <row r="3" spans="1:10" x14ac:dyDescent="0.2">
      <c r="A3" s="138"/>
      <c r="B3" s="138"/>
      <c r="C3" s="138"/>
      <c r="D3" s="28" t="s">
        <v>21</v>
      </c>
      <c r="E3" s="28" t="s">
        <v>22</v>
      </c>
      <c r="F3" s="28" t="s">
        <v>23</v>
      </c>
      <c r="G3" s="28" t="s">
        <v>285</v>
      </c>
      <c r="H3" s="28" t="s">
        <v>21</v>
      </c>
      <c r="I3" s="28" t="s">
        <v>22</v>
      </c>
      <c r="J3" s="28" t="s">
        <v>23</v>
      </c>
    </row>
    <row r="4" spans="1:10" x14ac:dyDescent="0.2">
      <c r="A4" s="183" t="s">
        <v>27</v>
      </c>
      <c r="B4" s="150" t="s">
        <v>25</v>
      </c>
      <c r="C4" s="5" t="s">
        <v>40</v>
      </c>
      <c r="D4" s="44">
        <v>53933</v>
      </c>
      <c r="E4" s="104"/>
      <c r="F4" s="104"/>
      <c r="G4" s="150"/>
      <c r="H4" s="27">
        <f>D4*1.4</f>
        <v>75506.2</v>
      </c>
      <c r="I4" s="173"/>
      <c r="J4" s="173"/>
    </row>
    <row r="5" spans="1:10" x14ac:dyDescent="0.2">
      <c r="A5" s="184"/>
      <c r="B5" s="151"/>
      <c r="C5" s="5" t="s">
        <v>41</v>
      </c>
      <c r="D5" s="44">
        <v>60933</v>
      </c>
      <c r="E5" s="104"/>
      <c r="F5" s="104"/>
      <c r="G5" s="151"/>
      <c r="H5" s="27">
        <f>D5*1.4</f>
        <v>85306.2</v>
      </c>
      <c r="I5" s="173"/>
      <c r="J5" s="173"/>
    </row>
    <row r="6" spans="1:10" x14ac:dyDescent="0.2">
      <c r="A6" s="184"/>
      <c r="B6" s="151"/>
      <c r="C6" s="5" t="s">
        <v>42</v>
      </c>
      <c r="D6" s="44">
        <v>66433</v>
      </c>
      <c r="E6" s="104"/>
      <c r="F6" s="104"/>
      <c r="G6" s="151"/>
      <c r="H6" s="27">
        <f>D6*1.4</f>
        <v>93006.2</v>
      </c>
      <c r="I6" s="173"/>
      <c r="J6" s="173"/>
    </row>
    <row r="7" spans="1:10" x14ac:dyDescent="0.2">
      <c r="A7" s="184"/>
      <c r="B7" s="151"/>
      <c r="C7" s="5" t="s">
        <v>52</v>
      </c>
      <c r="D7" s="44">
        <v>70833</v>
      </c>
      <c r="E7" s="104"/>
      <c r="F7" s="104"/>
      <c r="G7" s="151"/>
      <c r="H7" s="27">
        <f>D7*1.4</f>
        <v>99166.2</v>
      </c>
      <c r="I7" s="173"/>
      <c r="J7" s="173"/>
    </row>
    <row r="8" spans="1:10" x14ac:dyDescent="0.2">
      <c r="A8" s="184"/>
      <c r="B8" s="151"/>
      <c r="C8" s="5" t="s">
        <v>53</v>
      </c>
      <c r="D8" s="44">
        <v>75133</v>
      </c>
      <c r="E8" s="104"/>
      <c r="F8" s="104"/>
      <c r="G8" s="151"/>
      <c r="H8" s="27">
        <f>D8*1.4</f>
        <v>105186.2</v>
      </c>
      <c r="I8" s="173"/>
      <c r="J8" s="173"/>
    </row>
    <row r="9" spans="1:10" x14ac:dyDescent="0.2">
      <c r="A9" s="184"/>
      <c r="B9" s="151"/>
      <c r="C9" s="5" t="s">
        <v>43</v>
      </c>
      <c r="D9" s="104"/>
      <c r="E9" s="44">
        <v>113300</v>
      </c>
      <c r="F9" s="44">
        <v>84060</v>
      </c>
      <c r="G9" s="151"/>
      <c r="H9" s="173"/>
      <c r="I9" s="27">
        <f t="shared" ref="I9:J11" si="0">+E9+(E9*0.4)</f>
        <v>158620</v>
      </c>
      <c r="J9" s="27">
        <f t="shared" si="0"/>
        <v>117684</v>
      </c>
    </row>
    <row r="10" spans="1:10" x14ac:dyDescent="0.2">
      <c r="A10" s="184"/>
      <c r="B10" s="151"/>
      <c r="C10" s="5" t="s">
        <v>51</v>
      </c>
      <c r="D10" s="104"/>
      <c r="E10" s="44">
        <v>125950</v>
      </c>
      <c r="F10" s="44">
        <v>94950</v>
      </c>
      <c r="G10" s="151"/>
      <c r="H10" s="173"/>
      <c r="I10" s="27">
        <f t="shared" si="0"/>
        <v>176330</v>
      </c>
      <c r="J10" s="27">
        <f t="shared" si="0"/>
        <v>132930</v>
      </c>
    </row>
    <row r="11" spans="1:10" x14ac:dyDescent="0.2">
      <c r="A11" s="184"/>
      <c r="B11" s="151"/>
      <c r="C11" s="5" t="s">
        <v>54</v>
      </c>
      <c r="D11" s="104"/>
      <c r="E11" s="44">
        <f>E10+2000</f>
        <v>127950</v>
      </c>
      <c r="F11" s="44">
        <f>F10+2000</f>
        <v>96950</v>
      </c>
      <c r="G11" s="170"/>
      <c r="H11" s="173"/>
      <c r="I11" s="27">
        <f t="shared" si="0"/>
        <v>179130</v>
      </c>
      <c r="J11" s="27">
        <f t="shared" si="0"/>
        <v>135730</v>
      </c>
    </row>
    <row r="12" spans="1:10" x14ac:dyDescent="0.2">
      <c r="A12" s="185"/>
      <c r="B12" s="170"/>
      <c r="C12" s="5" t="s">
        <v>286</v>
      </c>
      <c r="D12" s="181"/>
      <c r="E12" s="182"/>
      <c r="F12" s="275"/>
      <c r="G12" s="44">
        <v>265200</v>
      </c>
      <c r="H12" s="178"/>
      <c r="I12" s="180"/>
      <c r="J12" s="179"/>
    </row>
    <row r="13" spans="1:10" x14ac:dyDescent="0.2">
      <c r="A13" s="138" t="s">
        <v>18</v>
      </c>
      <c r="B13" s="138" t="s">
        <v>19</v>
      </c>
      <c r="C13" s="138" t="s">
        <v>20</v>
      </c>
      <c r="D13" s="138" t="s">
        <v>33</v>
      </c>
      <c r="E13" s="138"/>
      <c r="F13" s="138"/>
      <c r="G13" s="28"/>
      <c r="H13" s="138" t="s">
        <v>30</v>
      </c>
      <c r="I13" s="138"/>
      <c r="J13" s="138"/>
    </row>
    <row r="14" spans="1:10" x14ac:dyDescent="0.2">
      <c r="A14" s="138"/>
      <c r="B14" s="138"/>
      <c r="C14" s="138"/>
      <c r="D14" s="28" t="s">
        <v>21</v>
      </c>
      <c r="E14" s="28" t="s">
        <v>22</v>
      </c>
      <c r="F14" s="28" t="s">
        <v>23</v>
      </c>
      <c r="G14" s="171"/>
      <c r="H14" s="28" t="s">
        <v>21</v>
      </c>
      <c r="I14" s="28" t="s">
        <v>22</v>
      </c>
      <c r="J14" s="28" t="s">
        <v>23</v>
      </c>
    </row>
    <row r="15" spans="1:10" x14ac:dyDescent="0.2">
      <c r="A15" s="172" t="s">
        <v>116</v>
      </c>
      <c r="B15" s="104" t="s">
        <v>25</v>
      </c>
      <c r="C15" s="5" t="s">
        <v>40</v>
      </c>
      <c r="D15" s="44">
        <v>54825</v>
      </c>
      <c r="E15" s="104"/>
      <c r="F15" s="104"/>
      <c r="G15" s="192"/>
      <c r="H15" s="27">
        <f>D15*1.4</f>
        <v>76755</v>
      </c>
      <c r="I15" s="173"/>
      <c r="J15" s="173"/>
    </row>
    <row r="16" spans="1:10" x14ac:dyDescent="0.2">
      <c r="A16" s="172"/>
      <c r="B16" s="104"/>
      <c r="C16" s="5" t="s">
        <v>41</v>
      </c>
      <c r="D16" s="44">
        <v>62425</v>
      </c>
      <c r="E16" s="104"/>
      <c r="F16" s="104"/>
      <c r="G16" s="192"/>
      <c r="H16" s="27">
        <f>D16*1.4</f>
        <v>87395</v>
      </c>
      <c r="I16" s="173"/>
      <c r="J16" s="173"/>
    </row>
    <row r="17" spans="1:10" x14ac:dyDescent="0.2">
      <c r="A17" s="172"/>
      <c r="B17" s="104"/>
      <c r="C17" s="5" t="s">
        <v>42</v>
      </c>
      <c r="D17" s="44">
        <v>70325</v>
      </c>
      <c r="E17" s="104"/>
      <c r="F17" s="104"/>
      <c r="G17" s="192"/>
      <c r="H17" s="27">
        <f>D17*1.4</f>
        <v>98455</v>
      </c>
      <c r="I17" s="173"/>
      <c r="J17" s="173"/>
    </row>
    <row r="18" spans="1:10" x14ac:dyDescent="0.2">
      <c r="A18" s="172"/>
      <c r="B18" s="104"/>
      <c r="C18" s="5" t="s">
        <v>52</v>
      </c>
      <c r="D18" s="44">
        <v>75725</v>
      </c>
      <c r="E18" s="104"/>
      <c r="F18" s="104"/>
      <c r="G18" s="192"/>
      <c r="H18" s="27">
        <f>D18*1.4</f>
        <v>106015</v>
      </c>
      <c r="I18" s="173"/>
      <c r="J18" s="173"/>
    </row>
    <row r="19" spans="1:10" x14ac:dyDescent="0.2">
      <c r="A19" s="172"/>
      <c r="B19" s="104"/>
      <c r="C19" s="5" t="s">
        <v>53</v>
      </c>
      <c r="D19" s="44">
        <v>79925</v>
      </c>
      <c r="E19" s="104"/>
      <c r="F19" s="104"/>
      <c r="G19" s="192"/>
      <c r="H19" s="27">
        <f>D19*1.4</f>
        <v>111895</v>
      </c>
      <c r="I19" s="173"/>
      <c r="J19" s="173"/>
    </row>
    <row r="20" spans="1:10" x14ac:dyDescent="0.2">
      <c r="A20" s="172"/>
      <c r="B20" s="104"/>
      <c r="C20" s="5" t="s">
        <v>43</v>
      </c>
      <c r="D20" s="104"/>
      <c r="E20" s="44">
        <v>113300</v>
      </c>
      <c r="F20" s="44">
        <v>84060</v>
      </c>
      <c r="G20" s="192"/>
      <c r="H20" s="173"/>
      <c r="I20" s="27">
        <f t="shared" ref="I20:J22" si="1">+E20+(E20*0.4)</f>
        <v>158620</v>
      </c>
      <c r="J20" s="27">
        <f t="shared" si="1"/>
        <v>117684</v>
      </c>
    </row>
    <row r="21" spans="1:10" x14ac:dyDescent="0.2">
      <c r="A21" s="172"/>
      <c r="B21" s="104"/>
      <c r="C21" s="5" t="s">
        <v>51</v>
      </c>
      <c r="D21" s="104"/>
      <c r="E21" s="44">
        <v>125950</v>
      </c>
      <c r="F21" s="44">
        <v>94950</v>
      </c>
      <c r="G21" s="192"/>
      <c r="H21" s="173"/>
      <c r="I21" s="27">
        <f t="shared" si="1"/>
        <v>176330</v>
      </c>
      <c r="J21" s="27">
        <f t="shared" si="1"/>
        <v>132930</v>
      </c>
    </row>
    <row r="22" spans="1:10" x14ac:dyDescent="0.2">
      <c r="A22" s="172"/>
      <c r="B22" s="104"/>
      <c r="C22" s="5" t="s">
        <v>54</v>
      </c>
      <c r="D22" s="104"/>
      <c r="E22" s="44">
        <f>E21+2000</f>
        <v>127950</v>
      </c>
      <c r="F22" s="44">
        <f>F21+2000</f>
        <v>96950</v>
      </c>
      <c r="G22" s="136"/>
      <c r="H22" s="173"/>
      <c r="I22" s="27">
        <f t="shared" si="1"/>
        <v>179130</v>
      </c>
      <c r="J22" s="27">
        <f t="shared" si="1"/>
        <v>135730</v>
      </c>
    </row>
    <row r="23" spans="1:10" x14ac:dyDescent="0.2">
      <c r="D23" s="42"/>
      <c r="E23" s="42"/>
      <c r="F23" s="42"/>
      <c r="G23" s="42"/>
    </row>
    <row r="24" spans="1:10" x14ac:dyDescent="0.2">
      <c r="A24" s="16" t="s">
        <v>235</v>
      </c>
    </row>
  </sheetData>
  <sheetProtection algorithmName="SHA-512" hashValue="b6N+JjcPhMwqijKd7UQ69VA0A9caB8pE/7ghvGiO9FfJrOAO8NKYtm/KEtx3otGl8UaIh1WcImhrTUhRj2E0Og==" saltValue="14EWmayTuiFpUIteC8m1oA==" spinCount="100000" sheet="1" objects="1" scenarios="1"/>
  <mergeCells count="27">
    <mergeCell ref="G14:G22"/>
    <mergeCell ref="A15:A22"/>
    <mergeCell ref="B15:B22"/>
    <mergeCell ref="E15:F19"/>
    <mergeCell ref="I15:J19"/>
    <mergeCell ref="D20:D22"/>
    <mergeCell ref="H20:H22"/>
    <mergeCell ref="A13:A14"/>
    <mergeCell ref="B13:B14"/>
    <mergeCell ref="C13:C14"/>
    <mergeCell ref="D13:F13"/>
    <mergeCell ref="H13:J13"/>
    <mergeCell ref="A1:I1"/>
    <mergeCell ref="E4:F8"/>
    <mergeCell ref="I4:J8"/>
    <mergeCell ref="D9:D11"/>
    <mergeCell ref="H9:H11"/>
    <mergeCell ref="A2:A3"/>
    <mergeCell ref="B2:B3"/>
    <mergeCell ref="C2:C3"/>
    <mergeCell ref="D2:F2"/>
    <mergeCell ref="H2:J2"/>
    <mergeCell ref="A4:A12"/>
    <mergeCell ref="B4:B12"/>
    <mergeCell ref="G4:G11"/>
    <mergeCell ref="D12:F12"/>
    <mergeCell ref="H12:J12"/>
  </mergeCells>
  <hyperlinks>
    <hyperlink ref="A4" r:id="rId1" display="http://www.oocl.com/india/eng/localinformation/localsurcharges/default.htm" xr:uid="{00000000-0004-0000-2900-000000000000}"/>
    <hyperlink ref="A4:A11" r:id="rId2" display="Nhava Sheva" xr:uid="{00000000-0004-0000-2900-000002000000}"/>
    <hyperlink ref="A15" r:id="rId3" display="http://www.oocl.com/india/eng/localinformation/localsurcharges/default.htm" xr:uid="{00000000-0004-0000-2900-000003000000}"/>
    <hyperlink ref="A15:A22" r:id="rId4" display="Nhava Sheva" xr:uid="{00000000-0004-0000-2900-000004000000}"/>
    <hyperlink ref="J1" location="'IHL CITY-ICD LIST'!A1" display="HOME" xr:uid="{A2F02009-C546-4B56-A03F-714EEB4922CB}"/>
  </hyperlinks>
  <pageMargins left="0.7" right="0.7" top="0.75" bottom="0.75" header="0.3" footer="0.3"/>
  <pageSetup paperSize="9" scale="63" orientation="portrait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29"/>
  <sheetViews>
    <sheetView view="pageBreakPreview" zoomScale="190" zoomScaleNormal="130" zoomScaleSheetLayoutView="190" workbookViewId="0">
      <selection activeCell="F1" sqref="F1"/>
    </sheetView>
  </sheetViews>
  <sheetFormatPr defaultRowHeight="12.75" x14ac:dyDescent="0.2"/>
  <cols>
    <col min="1" max="1" width="13.42578125" bestFit="1" customWidth="1"/>
    <col min="2" max="2" width="5.42578125" customWidth="1"/>
    <col min="3" max="3" width="15.42578125" customWidth="1"/>
    <col min="4" max="6" width="15.7109375" customWidth="1"/>
  </cols>
  <sheetData>
    <row r="1" spans="1:6" ht="21" x14ac:dyDescent="0.2">
      <c r="A1" s="229" t="s">
        <v>222</v>
      </c>
      <c r="B1" s="230"/>
      <c r="C1" s="230"/>
      <c r="D1" s="230"/>
      <c r="E1" s="231"/>
      <c r="F1" s="55" t="s">
        <v>106</v>
      </c>
    </row>
    <row r="2" spans="1:6" x14ac:dyDescent="0.2">
      <c r="A2" s="138" t="s">
        <v>18</v>
      </c>
      <c r="B2" s="138" t="s">
        <v>19</v>
      </c>
      <c r="C2" s="138" t="s">
        <v>20</v>
      </c>
      <c r="D2" s="138" t="s">
        <v>33</v>
      </c>
      <c r="E2" s="138"/>
      <c r="F2" s="138"/>
    </row>
    <row r="3" spans="1:6" x14ac:dyDescent="0.2">
      <c r="A3" s="138"/>
      <c r="B3" s="138"/>
      <c r="C3" s="138"/>
      <c r="D3" s="28" t="s">
        <v>21</v>
      </c>
      <c r="E3" s="28" t="s">
        <v>22</v>
      </c>
      <c r="F3" s="28" t="s">
        <v>23</v>
      </c>
    </row>
    <row r="4" spans="1:6" x14ac:dyDescent="0.2">
      <c r="A4" s="172" t="s">
        <v>140</v>
      </c>
      <c r="B4" s="104" t="s">
        <v>25</v>
      </c>
      <c r="C4" s="5" t="s">
        <v>141</v>
      </c>
      <c r="D4" s="96">
        <v>88496</v>
      </c>
      <c r="E4" s="104"/>
      <c r="F4" s="104"/>
    </row>
    <row r="5" spans="1:6" x14ac:dyDescent="0.2">
      <c r="A5" s="172"/>
      <c r="B5" s="104"/>
      <c r="C5" s="5" t="s">
        <v>146</v>
      </c>
      <c r="D5" s="96">
        <v>96966</v>
      </c>
      <c r="E5" s="104"/>
      <c r="F5" s="104"/>
    </row>
    <row r="6" spans="1:6" x14ac:dyDescent="0.2">
      <c r="A6" s="172"/>
      <c r="B6" s="104"/>
      <c r="C6" s="5" t="s">
        <v>142</v>
      </c>
      <c r="D6" s="96">
        <v>104226</v>
      </c>
      <c r="E6" s="104"/>
      <c r="F6" s="104"/>
    </row>
    <row r="7" spans="1:6" x14ac:dyDescent="0.2">
      <c r="A7" s="172"/>
      <c r="B7" s="104"/>
      <c r="C7" s="5" t="s">
        <v>147</v>
      </c>
      <c r="D7" s="96">
        <v>109836</v>
      </c>
      <c r="E7" s="104"/>
      <c r="F7" s="104"/>
    </row>
    <row r="8" spans="1:6" x14ac:dyDescent="0.2">
      <c r="A8" s="172"/>
      <c r="B8" s="104"/>
      <c r="C8" s="5" t="s">
        <v>143</v>
      </c>
      <c r="D8" s="96">
        <v>114346</v>
      </c>
      <c r="E8" s="104"/>
      <c r="F8" s="104"/>
    </row>
    <row r="9" spans="1:6" x14ac:dyDescent="0.2">
      <c r="A9" s="172"/>
      <c r="B9" s="104"/>
      <c r="C9" s="5" t="s">
        <v>144</v>
      </c>
      <c r="D9" s="104"/>
      <c r="E9" s="96">
        <v>147634</v>
      </c>
      <c r="F9" s="96">
        <v>147634</v>
      </c>
    </row>
    <row r="10" spans="1:6" x14ac:dyDescent="0.2">
      <c r="A10" s="172"/>
      <c r="B10" s="104"/>
      <c r="C10" s="5" t="s">
        <v>145</v>
      </c>
      <c r="D10" s="104"/>
      <c r="E10" s="96">
        <v>163254</v>
      </c>
      <c r="F10" s="96">
        <v>163254</v>
      </c>
    </row>
    <row r="11" spans="1:6" x14ac:dyDescent="0.2">
      <c r="A11" s="172"/>
      <c r="B11" s="104"/>
      <c r="C11" s="5" t="s">
        <v>143</v>
      </c>
      <c r="D11" s="104"/>
      <c r="E11" s="96">
        <v>163254</v>
      </c>
      <c r="F11" s="96">
        <v>163254</v>
      </c>
    </row>
    <row r="12" spans="1:6" x14ac:dyDescent="0.2">
      <c r="A12" s="172" t="s">
        <v>55</v>
      </c>
      <c r="B12" s="104" t="s">
        <v>25</v>
      </c>
      <c r="C12" s="5" t="s">
        <v>141</v>
      </c>
      <c r="D12" s="5">
        <v>58593</v>
      </c>
      <c r="E12" s="104"/>
      <c r="F12" s="104"/>
    </row>
    <row r="13" spans="1:6" x14ac:dyDescent="0.2">
      <c r="A13" s="172"/>
      <c r="B13" s="104"/>
      <c r="C13" s="5" t="s">
        <v>146</v>
      </c>
      <c r="D13" s="5">
        <v>63966</v>
      </c>
      <c r="E13" s="104"/>
      <c r="F13" s="104"/>
    </row>
    <row r="14" spans="1:6" x14ac:dyDescent="0.2">
      <c r="A14" s="172"/>
      <c r="B14" s="104"/>
      <c r="C14" s="5" t="s">
        <v>142</v>
      </c>
      <c r="D14" s="5">
        <v>69330</v>
      </c>
      <c r="E14" s="104"/>
      <c r="F14" s="104"/>
    </row>
    <row r="15" spans="1:6" x14ac:dyDescent="0.2">
      <c r="A15" s="172"/>
      <c r="B15" s="104"/>
      <c r="C15" s="5" t="s">
        <v>147</v>
      </c>
      <c r="D15" s="5">
        <v>72466</v>
      </c>
      <c r="E15" s="104"/>
      <c r="F15" s="104"/>
    </row>
    <row r="16" spans="1:6" x14ac:dyDescent="0.2">
      <c r="A16" s="172"/>
      <c r="B16" s="104"/>
      <c r="C16" s="5" t="s">
        <v>143</v>
      </c>
      <c r="D16" s="5">
        <v>74594</v>
      </c>
      <c r="E16" s="104"/>
      <c r="F16" s="104"/>
    </row>
    <row r="17" spans="1:6" x14ac:dyDescent="0.2">
      <c r="A17" s="172"/>
      <c r="B17" s="104"/>
      <c r="C17" s="5" t="s">
        <v>144</v>
      </c>
      <c r="D17" s="104"/>
      <c r="E17" s="5">
        <v>94516</v>
      </c>
      <c r="F17" s="5">
        <v>94516</v>
      </c>
    </row>
    <row r="18" spans="1:6" x14ac:dyDescent="0.2">
      <c r="A18" s="172"/>
      <c r="B18" s="104"/>
      <c r="C18" s="5" t="s">
        <v>145</v>
      </c>
      <c r="D18" s="104"/>
      <c r="E18" s="5">
        <v>99016</v>
      </c>
      <c r="F18" s="5">
        <v>99016</v>
      </c>
    </row>
    <row r="19" spans="1:6" x14ac:dyDescent="0.2">
      <c r="A19" s="172"/>
      <c r="B19" s="104"/>
      <c r="C19" s="5" t="s">
        <v>143</v>
      </c>
      <c r="D19" s="104"/>
      <c r="E19" s="5" t="s">
        <v>280</v>
      </c>
      <c r="F19" s="5" t="s">
        <v>280</v>
      </c>
    </row>
    <row r="20" spans="1:6" x14ac:dyDescent="0.2">
      <c r="A20" s="172" t="s">
        <v>55</v>
      </c>
      <c r="B20" s="104" t="s">
        <v>214</v>
      </c>
      <c r="C20" s="5" t="s">
        <v>242</v>
      </c>
      <c r="D20" s="44">
        <v>76418</v>
      </c>
      <c r="E20" s="156"/>
      <c r="F20" s="157"/>
    </row>
    <row r="21" spans="1:6" x14ac:dyDescent="0.2">
      <c r="A21" s="172"/>
      <c r="B21" s="104"/>
      <c r="C21" s="5" t="s">
        <v>243</v>
      </c>
      <c r="D21" s="44">
        <v>96218</v>
      </c>
      <c r="E21" s="153"/>
      <c r="F21" s="158"/>
    </row>
    <row r="22" spans="1:6" x14ac:dyDescent="0.2">
      <c r="A22" s="172"/>
      <c r="B22" s="104"/>
      <c r="C22" s="5" t="s">
        <v>244</v>
      </c>
      <c r="D22" s="44">
        <v>105218</v>
      </c>
      <c r="E22" s="153"/>
      <c r="F22" s="158"/>
    </row>
    <row r="23" spans="1:6" x14ac:dyDescent="0.2">
      <c r="A23" s="172"/>
      <c r="B23" s="104"/>
      <c r="C23" s="5" t="s">
        <v>245</v>
      </c>
      <c r="D23" s="44">
        <v>110618</v>
      </c>
      <c r="E23" s="153"/>
      <c r="F23" s="158"/>
    </row>
    <row r="24" spans="1:6" x14ac:dyDescent="0.2">
      <c r="A24" s="172"/>
      <c r="B24" s="104"/>
      <c r="C24" s="5" t="s">
        <v>246</v>
      </c>
      <c r="D24" s="44">
        <v>121418</v>
      </c>
      <c r="E24" s="159"/>
      <c r="F24" s="160"/>
    </row>
    <row r="25" spans="1:6" x14ac:dyDescent="0.2">
      <c r="A25" s="172"/>
      <c r="B25" s="104"/>
      <c r="C25" s="5" t="s">
        <v>242</v>
      </c>
      <c r="D25" s="5"/>
      <c r="E25" s="44">
        <v>114243</v>
      </c>
      <c r="F25" s="44">
        <v>114243</v>
      </c>
    </row>
    <row r="26" spans="1:6" x14ac:dyDescent="0.2">
      <c r="A26" s="172"/>
      <c r="B26" s="104"/>
      <c r="C26" s="5" t="s">
        <v>243</v>
      </c>
      <c r="D26" s="5"/>
      <c r="E26" s="44">
        <v>121443</v>
      </c>
      <c r="F26" s="44">
        <v>121443</v>
      </c>
    </row>
    <row r="27" spans="1:6" x14ac:dyDescent="0.2">
      <c r="A27" s="172"/>
      <c r="B27" s="104"/>
      <c r="C27" s="5" t="s">
        <v>244</v>
      </c>
      <c r="D27" s="5"/>
      <c r="E27" s="44">
        <v>130443</v>
      </c>
      <c r="F27" s="44">
        <v>130443</v>
      </c>
    </row>
    <row r="28" spans="1:6" x14ac:dyDescent="0.2">
      <c r="A28" s="172"/>
      <c r="B28" s="104"/>
      <c r="C28" s="5" t="s">
        <v>245</v>
      </c>
      <c r="D28" s="104"/>
      <c r="E28" s="44">
        <v>144843</v>
      </c>
      <c r="F28" s="44">
        <v>144843</v>
      </c>
    </row>
    <row r="29" spans="1:6" x14ac:dyDescent="0.2">
      <c r="A29" s="172"/>
      <c r="B29" s="104"/>
      <c r="C29" s="5" t="s">
        <v>246</v>
      </c>
      <c r="D29" s="104"/>
      <c r="E29" s="44">
        <v>153843</v>
      </c>
      <c r="F29" s="44">
        <v>153843</v>
      </c>
    </row>
  </sheetData>
  <sheetProtection algorithmName="SHA-512" hashValue="jR+iwFB/j0xaOqWFP9C5G2pPYogP7xh8FTFQkkNKatXBU0GAKO7YYUKGCLeeUb1/mJxPdP/pneGb/UkWi9FTEA==" saltValue="tWxK3h9QZd6OeGPulzNS8g==" spinCount="100000" sheet="1" objects="1" scenarios="1"/>
  <mergeCells count="17">
    <mergeCell ref="A12:A19"/>
    <mergeCell ref="B12:B19"/>
    <mergeCell ref="E12:F16"/>
    <mergeCell ref="D17:D19"/>
    <mergeCell ref="A1:E1"/>
    <mergeCell ref="D28:D29"/>
    <mergeCell ref="A20:A29"/>
    <mergeCell ref="B20:B29"/>
    <mergeCell ref="E20:F24"/>
    <mergeCell ref="A2:A3"/>
    <mergeCell ref="B2:B3"/>
    <mergeCell ref="C2:C3"/>
    <mergeCell ref="D2:F2"/>
    <mergeCell ref="A4:A11"/>
    <mergeCell ref="B4:B11"/>
    <mergeCell ref="E4:F8"/>
    <mergeCell ref="D9:D11"/>
  </mergeCells>
  <hyperlinks>
    <hyperlink ref="A4" r:id="rId1" display="http://www.oocl.com/india/eng/localinformation/localsurcharges/default.htm" xr:uid="{00000000-0004-0000-2A00-000000000000}"/>
    <hyperlink ref="I2" location="'IHL CITY-ICD LIST'!A1" display="HOME" xr:uid="{00000000-0004-0000-2A00-000001000000}"/>
    <hyperlink ref="F1" location="'IHL CITY-ICD LIST'!A1" display="HOME" xr:uid="{966AD7B1-BF0A-43D4-8681-FAB6F70077D0}"/>
    <hyperlink ref="A12" r:id="rId2" display="http://www.oocl.com/india/eng/localinformation/localsurcharges/default.htm" xr:uid="{FA3FDB98-E6E0-4AE9-A3B9-ABC4E69C1D31}"/>
    <hyperlink ref="A20" r:id="rId3" display="http://www.oocl.com/india/eng/localinformation/localsurcharges/default.htm" xr:uid="{B456FBAE-4EF8-405D-8B5F-D0BA502CAA8F}"/>
  </hyperlinks>
  <pageMargins left="0.7" right="0.7" top="0.75" bottom="0.75" header="0.3" footer="0.3"/>
  <pageSetup paperSize="9" scale="62" orientation="portrait" r:id="rId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A0AE-F227-4CAC-A4F2-F8927263FC0B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1" t="s">
        <v>217</v>
      </c>
      <c r="B1" s="132"/>
      <c r="C1" s="132"/>
      <c r="D1" s="132"/>
      <c r="E1" s="132"/>
      <c r="F1" s="132"/>
      <c r="G1" s="132"/>
      <c r="H1" s="132"/>
      <c r="I1" s="40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206"/>
      <c r="B3" s="136"/>
      <c r="C3" s="171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3" t="s">
        <v>27</v>
      </c>
      <c r="B4" s="150" t="s">
        <v>25</v>
      </c>
      <c r="C4" s="5" t="s">
        <v>40</v>
      </c>
      <c r="D4" s="44">
        <v>51260</v>
      </c>
      <c r="E4" s="156"/>
      <c r="F4" s="157"/>
      <c r="G4" s="31">
        <f>D4*1.4</f>
        <v>71764</v>
      </c>
      <c r="H4" s="141"/>
      <c r="I4" s="142"/>
    </row>
    <row r="5" spans="1:9" x14ac:dyDescent="0.2">
      <c r="A5" s="103"/>
      <c r="B5" s="151"/>
      <c r="C5" s="5" t="s">
        <v>41</v>
      </c>
      <c r="D5" s="44">
        <v>55550</v>
      </c>
      <c r="E5" s="153"/>
      <c r="F5" s="158"/>
      <c r="G5" s="31">
        <f>D5*1.4</f>
        <v>77770</v>
      </c>
      <c r="H5" s="143"/>
      <c r="I5" s="144"/>
    </row>
    <row r="6" spans="1:9" x14ac:dyDescent="0.2">
      <c r="A6" s="103"/>
      <c r="B6" s="151"/>
      <c r="C6" s="5" t="s">
        <v>42</v>
      </c>
      <c r="D6" s="44">
        <v>61930</v>
      </c>
      <c r="E6" s="153"/>
      <c r="F6" s="158"/>
      <c r="G6" s="31">
        <f>D6*1.4</f>
        <v>86702</v>
      </c>
      <c r="H6" s="143"/>
      <c r="I6" s="144"/>
    </row>
    <row r="7" spans="1:9" x14ac:dyDescent="0.2">
      <c r="A7" s="103"/>
      <c r="B7" s="151"/>
      <c r="C7" s="5" t="s">
        <v>52</v>
      </c>
      <c r="D7" s="44">
        <v>66880</v>
      </c>
      <c r="E7" s="153"/>
      <c r="F7" s="158"/>
      <c r="G7" s="31">
        <f>D7*1.4</f>
        <v>93632</v>
      </c>
      <c r="H7" s="143"/>
      <c r="I7" s="144"/>
    </row>
    <row r="8" spans="1:9" x14ac:dyDescent="0.2">
      <c r="A8" s="103"/>
      <c r="B8" s="151"/>
      <c r="C8" s="5" t="s">
        <v>53</v>
      </c>
      <c r="D8" s="44">
        <v>76450</v>
      </c>
      <c r="E8" s="159"/>
      <c r="F8" s="160"/>
      <c r="G8" s="31">
        <f>D8*1.4</f>
        <v>107030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118800</v>
      </c>
      <c r="F9" s="44">
        <v>90530</v>
      </c>
      <c r="G9" s="141"/>
      <c r="H9" s="27">
        <f t="shared" ref="H9:I11" si="0">+E9+(E9*0.4)</f>
        <v>166320</v>
      </c>
      <c r="I9" s="27">
        <f t="shared" si="0"/>
        <v>126742</v>
      </c>
    </row>
    <row r="10" spans="1:9" x14ac:dyDescent="0.2">
      <c r="A10" s="103"/>
      <c r="B10" s="151"/>
      <c r="C10" s="5" t="s">
        <v>51</v>
      </c>
      <c r="D10" s="153"/>
      <c r="E10" s="44">
        <v>123750</v>
      </c>
      <c r="F10" s="44">
        <v>101750</v>
      </c>
      <c r="G10" s="143"/>
      <c r="H10" s="27">
        <f t="shared" si="0"/>
        <v>173250</v>
      </c>
      <c r="I10" s="27">
        <f t="shared" si="0"/>
        <v>142450</v>
      </c>
    </row>
    <row r="11" spans="1:9" ht="13.5" thickBot="1" x14ac:dyDescent="0.25">
      <c r="A11" s="161"/>
      <c r="B11" s="152"/>
      <c r="C11" s="6" t="s">
        <v>54</v>
      </c>
      <c r="D11" s="154"/>
      <c r="E11" s="44">
        <f>E10+2000</f>
        <v>125750</v>
      </c>
      <c r="F11" s="44">
        <f>F10+2000</f>
        <v>103750</v>
      </c>
      <c r="G11" s="155"/>
      <c r="H11" s="33">
        <f t="shared" si="0"/>
        <v>176050</v>
      </c>
      <c r="I11" s="33">
        <f t="shared" si="0"/>
        <v>145250</v>
      </c>
    </row>
    <row r="12" spans="1:9" x14ac:dyDescent="0.2">
      <c r="A12" s="162" t="s">
        <v>18</v>
      </c>
      <c r="B12" s="135" t="s">
        <v>19</v>
      </c>
      <c r="C12" s="137" t="s">
        <v>20</v>
      </c>
      <c r="D12" s="137" t="s">
        <v>33</v>
      </c>
      <c r="E12" s="137"/>
      <c r="F12" s="137"/>
      <c r="G12" s="139" t="s">
        <v>30</v>
      </c>
      <c r="H12" s="140"/>
      <c r="I12" s="140"/>
    </row>
    <row r="13" spans="1:9" x14ac:dyDescent="0.2">
      <c r="A13" s="206"/>
      <c r="B13" s="136"/>
      <c r="C13" s="171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">
      <c r="A14" s="103" t="s">
        <v>116</v>
      </c>
      <c r="B14" s="150" t="s">
        <v>25</v>
      </c>
      <c r="C14" s="5" t="s">
        <v>40</v>
      </c>
      <c r="D14" s="44">
        <v>49940</v>
      </c>
      <c r="E14" s="156"/>
      <c r="F14" s="157"/>
      <c r="G14" s="31">
        <f>D14*1.4</f>
        <v>69916</v>
      </c>
      <c r="H14" s="141"/>
      <c r="I14" s="142"/>
    </row>
    <row r="15" spans="1:9" x14ac:dyDescent="0.2">
      <c r="A15" s="103"/>
      <c r="B15" s="151"/>
      <c r="C15" s="5" t="s">
        <v>41</v>
      </c>
      <c r="D15" s="44">
        <v>56045</v>
      </c>
      <c r="E15" s="153"/>
      <c r="F15" s="158"/>
      <c r="G15" s="31">
        <f>D15*1.4</f>
        <v>78463</v>
      </c>
      <c r="H15" s="143"/>
      <c r="I15" s="144"/>
    </row>
    <row r="16" spans="1:9" x14ac:dyDescent="0.2">
      <c r="A16" s="103"/>
      <c r="B16" s="151"/>
      <c r="C16" s="5" t="s">
        <v>42</v>
      </c>
      <c r="D16" s="44">
        <v>62920</v>
      </c>
      <c r="E16" s="153"/>
      <c r="F16" s="158"/>
      <c r="G16" s="31">
        <f>D16*1.4</f>
        <v>88088</v>
      </c>
      <c r="H16" s="143"/>
      <c r="I16" s="144"/>
    </row>
    <row r="17" spans="1:9" x14ac:dyDescent="0.2">
      <c r="A17" s="103"/>
      <c r="B17" s="151"/>
      <c r="C17" s="5" t="s">
        <v>52</v>
      </c>
      <c r="D17" s="44">
        <v>67980</v>
      </c>
      <c r="E17" s="153"/>
      <c r="F17" s="158"/>
      <c r="G17" s="31">
        <f>D17*1.4</f>
        <v>95172</v>
      </c>
      <c r="H17" s="143"/>
      <c r="I17" s="144"/>
    </row>
    <row r="18" spans="1:9" x14ac:dyDescent="0.2">
      <c r="A18" s="103"/>
      <c r="B18" s="151"/>
      <c r="C18" s="5" t="s">
        <v>53</v>
      </c>
      <c r="D18" s="44">
        <v>75130</v>
      </c>
      <c r="E18" s="159"/>
      <c r="F18" s="160"/>
      <c r="G18" s="31">
        <f>D18*1.4</f>
        <v>105182</v>
      </c>
      <c r="H18" s="145"/>
      <c r="I18" s="146"/>
    </row>
    <row r="19" spans="1:9" x14ac:dyDescent="0.2">
      <c r="A19" s="103"/>
      <c r="B19" s="151"/>
      <c r="C19" s="5" t="s">
        <v>43</v>
      </c>
      <c r="D19" s="156"/>
      <c r="E19" s="38">
        <v>115500</v>
      </c>
      <c r="F19" s="44">
        <v>91850</v>
      </c>
      <c r="G19" s="141"/>
      <c r="H19" s="27">
        <f t="shared" ref="H19:I21" si="1">+E19+(E19*0.4)</f>
        <v>161700</v>
      </c>
      <c r="I19" s="27">
        <f t="shared" si="1"/>
        <v>128590</v>
      </c>
    </row>
    <row r="20" spans="1:9" x14ac:dyDescent="0.2">
      <c r="A20" s="103"/>
      <c r="B20" s="151"/>
      <c r="C20" s="5" t="s">
        <v>51</v>
      </c>
      <c r="D20" s="153"/>
      <c r="E20" s="38">
        <v>118800</v>
      </c>
      <c r="F20" s="44">
        <v>101750</v>
      </c>
      <c r="G20" s="143"/>
      <c r="H20" s="27">
        <f t="shared" si="1"/>
        <v>166320</v>
      </c>
      <c r="I20" s="27">
        <f t="shared" si="1"/>
        <v>142450</v>
      </c>
    </row>
    <row r="21" spans="1:9" ht="13.5" thickBot="1" x14ac:dyDescent="0.25">
      <c r="A21" s="161"/>
      <c r="B21" s="152"/>
      <c r="C21" s="6" t="s">
        <v>54</v>
      </c>
      <c r="D21" s="154"/>
      <c r="E21" s="44">
        <f>E20+2000</f>
        <v>120800</v>
      </c>
      <c r="F21" s="44">
        <f>F20+2000</f>
        <v>103750</v>
      </c>
      <c r="G21" s="155"/>
      <c r="H21" s="33">
        <f t="shared" si="1"/>
        <v>169120</v>
      </c>
      <c r="I21" s="33">
        <f t="shared" si="1"/>
        <v>145250</v>
      </c>
    </row>
    <row r="23" spans="1:9" x14ac:dyDescent="0.2">
      <c r="A23" s="15" t="s">
        <v>235</v>
      </c>
    </row>
  </sheetData>
  <sheetProtection algorithmName="SHA-512" hashValue="OgniTScs9ID0woduTaHS8djaZaM+4Bx1O2eJc/ngX6n7t76yrgI2Dz3oHoq4a/EjB6Ez4/Qdty6sd8JVhfcDjw==" saltValue="1hveb87kHozfS/rdO5v++w==" spinCount="100000" sheet="1" objects="1" scenarios="1"/>
  <mergeCells count="23">
    <mergeCell ref="D19:D21"/>
    <mergeCell ref="G19:G21"/>
    <mergeCell ref="H14:I18"/>
    <mergeCell ref="A14:A21"/>
    <mergeCell ref="B14:B21"/>
    <mergeCell ref="E14:F18"/>
    <mergeCell ref="A12:A13"/>
    <mergeCell ref="B12:B13"/>
    <mergeCell ref="C12:C13"/>
    <mergeCell ref="D12:F12"/>
    <mergeCell ref="G12:I12"/>
    <mergeCell ref="D9:D11"/>
    <mergeCell ref="G9:G11"/>
    <mergeCell ref="H4:I8"/>
    <mergeCell ref="A4:A11"/>
    <mergeCell ref="B4:B11"/>
    <mergeCell ref="E4:F8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EF9CA1C0-8542-41A6-845E-4DCAFC3F079F}"/>
    <hyperlink ref="I1" location="'IHL CITY-ICD LIST'!A1" display="HOME" xr:uid="{7F80A20D-728E-41F9-8FC6-AF036887BB82}"/>
    <hyperlink ref="A4:A11" r:id="rId2" display="Nhava Sheva" xr:uid="{6E35C1DF-EE13-42C0-91A0-18D922C193D9}"/>
    <hyperlink ref="A14" r:id="rId3" display="http://www.oocl.com/india/eng/localinformation/localsurcharges/default.htm" xr:uid="{9DA5DBB1-C92D-4F13-80B3-A39FCE14C267}"/>
    <hyperlink ref="A14:A21" r:id="rId4" display="Nhava Sheva" xr:uid="{0D0F05D9-91B3-421B-8B1D-1A715E06E021}"/>
  </hyperlinks>
  <pageMargins left="0.7" right="0.7" top="0.75" bottom="0.75" header="0.3" footer="0.3"/>
  <pageSetup paperSize="9" scale="63" orientation="portrait"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EBE9-65E7-426B-B0A2-A1E94CE20D10}">
  <dimension ref="A1:I21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1" t="s">
        <v>233</v>
      </c>
      <c r="B1" s="132"/>
      <c r="C1" s="132"/>
      <c r="D1" s="132"/>
      <c r="E1" s="132"/>
      <c r="F1" s="132"/>
      <c r="G1" s="132"/>
      <c r="H1" s="132"/>
      <c r="I1" s="11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206"/>
      <c r="B3" s="136"/>
      <c r="C3" s="171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3" t="s">
        <v>27</v>
      </c>
      <c r="B4" s="150" t="s">
        <v>25</v>
      </c>
      <c r="C4" s="5" t="s">
        <v>40</v>
      </c>
      <c r="D4" s="44">
        <v>69300</v>
      </c>
      <c r="E4" s="156"/>
      <c r="F4" s="157"/>
      <c r="G4" s="31">
        <f>D4*1.4</f>
        <v>97020</v>
      </c>
      <c r="H4" s="141"/>
      <c r="I4" s="142"/>
    </row>
    <row r="5" spans="1:9" x14ac:dyDescent="0.2">
      <c r="A5" s="103"/>
      <c r="B5" s="151"/>
      <c r="C5" s="5" t="s">
        <v>41</v>
      </c>
      <c r="D5" s="44">
        <v>75350</v>
      </c>
      <c r="E5" s="153"/>
      <c r="F5" s="158"/>
      <c r="G5" s="31">
        <f>D5*1.4</f>
        <v>105490</v>
      </c>
      <c r="H5" s="143"/>
      <c r="I5" s="144"/>
    </row>
    <row r="6" spans="1:9" x14ac:dyDescent="0.2">
      <c r="A6" s="103"/>
      <c r="B6" s="151"/>
      <c r="C6" s="5" t="s">
        <v>42</v>
      </c>
      <c r="D6" s="44">
        <v>86350</v>
      </c>
      <c r="E6" s="153"/>
      <c r="F6" s="158"/>
      <c r="G6" s="31">
        <f>D6*1.4</f>
        <v>120889.99999999999</v>
      </c>
      <c r="H6" s="143"/>
      <c r="I6" s="144"/>
    </row>
    <row r="7" spans="1:9" x14ac:dyDescent="0.2">
      <c r="A7" s="103"/>
      <c r="B7" s="151"/>
      <c r="C7" s="5" t="s">
        <v>52</v>
      </c>
      <c r="D7" s="44">
        <v>95700</v>
      </c>
      <c r="E7" s="153"/>
      <c r="F7" s="158"/>
      <c r="G7" s="31">
        <f>D7*1.4</f>
        <v>133980</v>
      </c>
      <c r="H7" s="143"/>
      <c r="I7" s="144"/>
    </row>
    <row r="8" spans="1:9" x14ac:dyDescent="0.2">
      <c r="A8" s="103"/>
      <c r="B8" s="151"/>
      <c r="C8" s="5" t="s">
        <v>53</v>
      </c>
      <c r="D8" s="44">
        <v>106700</v>
      </c>
      <c r="E8" s="159"/>
      <c r="F8" s="160"/>
      <c r="G8" s="31">
        <f>D8*1.4</f>
        <v>149380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119900</v>
      </c>
      <c r="F9" s="44">
        <v>105050</v>
      </c>
      <c r="G9" s="141"/>
      <c r="H9" s="27">
        <f t="shared" ref="H9:I11" si="0">+E9+(E9*0.4)</f>
        <v>167860</v>
      </c>
      <c r="I9" s="27">
        <f t="shared" si="0"/>
        <v>147070</v>
      </c>
    </row>
    <row r="10" spans="1:9" x14ac:dyDescent="0.2">
      <c r="A10" s="103"/>
      <c r="B10" s="151"/>
      <c r="C10" s="5" t="s">
        <v>51</v>
      </c>
      <c r="D10" s="153"/>
      <c r="E10" s="44">
        <v>130900</v>
      </c>
      <c r="F10" s="44">
        <v>117150</v>
      </c>
      <c r="G10" s="143"/>
      <c r="H10" s="27">
        <f t="shared" si="0"/>
        <v>183260</v>
      </c>
      <c r="I10" s="27">
        <f t="shared" si="0"/>
        <v>164010</v>
      </c>
    </row>
    <row r="11" spans="1:9" ht="13.5" thickBot="1" x14ac:dyDescent="0.25">
      <c r="A11" s="161"/>
      <c r="B11" s="152"/>
      <c r="C11" s="6" t="s">
        <v>54</v>
      </c>
      <c r="D11" s="154"/>
      <c r="E11" s="44">
        <f>E10+2000</f>
        <v>132900</v>
      </c>
      <c r="F11" s="44">
        <f>F10+2000</f>
        <v>119150</v>
      </c>
      <c r="G11" s="155"/>
      <c r="H11" s="33">
        <f t="shared" si="0"/>
        <v>186060</v>
      </c>
      <c r="I11" s="33">
        <f t="shared" si="0"/>
        <v>166810</v>
      </c>
    </row>
    <row r="12" spans="1:9" x14ac:dyDescent="0.2">
      <c r="A12" s="162" t="s">
        <v>18</v>
      </c>
      <c r="B12" s="135" t="s">
        <v>19</v>
      </c>
      <c r="C12" s="137" t="s">
        <v>20</v>
      </c>
      <c r="D12" s="137" t="s">
        <v>33</v>
      </c>
      <c r="E12" s="137"/>
      <c r="F12" s="137"/>
      <c r="G12" s="139" t="s">
        <v>30</v>
      </c>
      <c r="H12" s="140"/>
      <c r="I12" s="140"/>
    </row>
    <row r="13" spans="1:9" x14ac:dyDescent="0.2">
      <c r="A13" s="206"/>
      <c r="B13" s="136"/>
      <c r="C13" s="171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">
      <c r="A14" s="103" t="s">
        <v>116</v>
      </c>
      <c r="B14" s="150" t="s">
        <v>25</v>
      </c>
      <c r="C14" s="5" t="s">
        <v>40</v>
      </c>
      <c r="D14" s="44">
        <v>56650</v>
      </c>
      <c r="E14" s="156"/>
      <c r="F14" s="157"/>
      <c r="G14" s="31">
        <f>D14*1.4</f>
        <v>79310</v>
      </c>
      <c r="H14" s="141"/>
      <c r="I14" s="142"/>
    </row>
    <row r="15" spans="1:9" x14ac:dyDescent="0.2">
      <c r="A15" s="103"/>
      <c r="B15" s="151"/>
      <c r="C15" s="5" t="s">
        <v>41</v>
      </c>
      <c r="D15" s="44">
        <v>64350</v>
      </c>
      <c r="E15" s="153"/>
      <c r="F15" s="158"/>
      <c r="G15" s="31">
        <f>D15*1.4</f>
        <v>90090</v>
      </c>
      <c r="H15" s="143"/>
      <c r="I15" s="144"/>
    </row>
    <row r="16" spans="1:9" x14ac:dyDescent="0.2">
      <c r="A16" s="103"/>
      <c r="B16" s="151"/>
      <c r="C16" s="5" t="s">
        <v>42</v>
      </c>
      <c r="D16" s="44">
        <v>74250</v>
      </c>
      <c r="E16" s="153"/>
      <c r="F16" s="158"/>
      <c r="G16" s="31">
        <f>D16*1.4</f>
        <v>103950</v>
      </c>
      <c r="H16" s="143"/>
      <c r="I16" s="144"/>
    </row>
    <row r="17" spans="1:9" x14ac:dyDescent="0.2">
      <c r="A17" s="103"/>
      <c r="B17" s="151"/>
      <c r="C17" s="5" t="s">
        <v>52</v>
      </c>
      <c r="D17" s="44">
        <v>84150</v>
      </c>
      <c r="E17" s="153"/>
      <c r="F17" s="158"/>
      <c r="G17" s="31">
        <f>D17*1.4</f>
        <v>117809.99999999999</v>
      </c>
      <c r="H17" s="143"/>
      <c r="I17" s="144"/>
    </row>
    <row r="18" spans="1:9" x14ac:dyDescent="0.2">
      <c r="A18" s="103"/>
      <c r="B18" s="151"/>
      <c r="C18" s="5" t="s">
        <v>53</v>
      </c>
      <c r="D18" s="44">
        <v>95150</v>
      </c>
      <c r="E18" s="159"/>
      <c r="F18" s="160"/>
      <c r="G18" s="31">
        <f>D18*1.4</f>
        <v>133210</v>
      </c>
      <c r="H18" s="145"/>
      <c r="I18" s="146"/>
    </row>
    <row r="19" spans="1:9" x14ac:dyDescent="0.2">
      <c r="A19" s="103"/>
      <c r="B19" s="151"/>
      <c r="C19" s="5" t="s">
        <v>43</v>
      </c>
      <c r="D19" s="156"/>
      <c r="E19" s="38">
        <v>118800</v>
      </c>
      <c r="F19" s="44">
        <v>92950</v>
      </c>
      <c r="G19" s="141"/>
      <c r="H19" s="27">
        <f t="shared" ref="H19:I21" si="1">+E19+(E19*0.4)</f>
        <v>166320</v>
      </c>
      <c r="I19" s="27">
        <f t="shared" si="1"/>
        <v>130130</v>
      </c>
    </row>
    <row r="20" spans="1:9" x14ac:dyDescent="0.2">
      <c r="A20" s="103"/>
      <c r="B20" s="151"/>
      <c r="C20" s="5" t="s">
        <v>51</v>
      </c>
      <c r="D20" s="153"/>
      <c r="E20" s="38">
        <v>129800</v>
      </c>
      <c r="F20" s="44">
        <v>98450</v>
      </c>
      <c r="G20" s="143"/>
      <c r="H20" s="27">
        <f t="shared" si="1"/>
        <v>181720</v>
      </c>
      <c r="I20" s="27">
        <f t="shared" si="1"/>
        <v>137830</v>
      </c>
    </row>
    <row r="21" spans="1:9" ht="13.5" thickBot="1" x14ac:dyDescent="0.25">
      <c r="A21" s="161"/>
      <c r="B21" s="152"/>
      <c r="C21" s="6" t="s">
        <v>54</v>
      </c>
      <c r="D21" s="154"/>
      <c r="E21" s="38">
        <f>E20+2000</f>
        <v>131800</v>
      </c>
      <c r="F21" s="38">
        <f>F20+2000</f>
        <v>100450</v>
      </c>
      <c r="G21" s="155"/>
      <c r="H21" s="33">
        <f t="shared" si="1"/>
        <v>184520</v>
      </c>
      <c r="I21" s="33">
        <f t="shared" si="1"/>
        <v>140630</v>
      </c>
    </row>
  </sheetData>
  <sheetProtection algorithmName="SHA-512" hashValue="zB6M1wvl4BrV0qvjXOb/hlVKrjANJnXXT2nxPNAhg0myB+1h+OxgtU6OF9wUNykTdGuMe4QFUrwzWhNKbwayvQ==" saltValue="iA93BitxaNCe33+aStRwBg==" spinCount="100000" sheet="1" objects="1" scenarios="1"/>
  <mergeCells count="23">
    <mergeCell ref="A1:H1"/>
    <mergeCell ref="A4:A11"/>
    <mergeCell ref="B4:B11"/>
    <mergeCell ref="E4:F8"/>
    <mergeCell ref="H4:I8"/>
    <mergeCell ref="D9:D11"/>
    <mergeCell ref="G9:G11"/>
    <mergeCell ref="A2:A3"/>
    <mergeCell ref="B2:B3"/>
    <mergeCell ref="C2:C3"/>
    <mergeCell ref="D2:F2"/>
    <mergeCell ref="G2:I2"/>
    <mergeCell ref="A12:A13"/>
    <mergeCell ref="B12:B13"/>
    <mergeCell ref="C12:C13"/>
    <mergeCell ref="D12:F12"/>
    <mergeCell ref="G12:I12"/>
    <mergeCell ref="A14:A21"/>
    <mergeCell ref="B14:B21"/>
    <mergeCell ref="E14:F18"/>
    <mergeCell ref="H14:I18"/>
    <mergeCell ref="D19:D21"/>
    <mergeCell ref="G19:G21"/>
  </mergeCells>
  <hyperlinks>
    <hyperlink ref="A4" r:id="rId1" display="http://www.oocl.com/india/eng/localinformation/localsurcharges/default.htm" xr:uid="{BAAFD8F6-647D-4CFE-A50A-86D9500C2811}"/>
    <hyperlink ref="I1" location="'IHL CITY-ICD LIST'!A1" display="HOME" xr:uid="{E0E851BF-1BCB-482A-9344-F7B0666EB239}"/>
    <hyperlink ref="A4:A11" r:id="rId2" display="Nhava Sheva" xr:uid="{884415F4-C741-4887-A9CC-CA24D8F8AECC}"/>
    <hyperlink ref="A14" r:id="rId3" display="http://www.oocl.com/india/eng/localinformation/localsurcharges/default.htm" xr:uid="{9F3CFF51-E750-4BD6-B714-0E5F6708ED07}"/>
    <hyperlink ref="A14:A21" r:id="rId4" display="Nhava Sheva" xr:uid="{3F73A096-2207-46A7-AA3E-52276CCA0C1F}"/>
  </hyperlinks>
  <pageMargins left="0.7" right="0.7" top="0.75" bottom="0.75" header="0.3" footer="0.3"/>
  <pageSetup paperSize="9" scale="63" orientation="portrait" r:id="rId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6C05-58A0-4D0D-9254-90DC75904FF2}">
  <dimension ref="A1:F13"/>
  <sheetViews>
    <sheetView view="pageBreakPreview" zoomScale="190" zoomScaleNormal="130" zoomScaleSheetLayoutView="190" workbookViewId="0">
      <selection activeCell="F1" sqref="F1"/>
    </sheetView>
  </sheetViews>
  <sheetFormatPr defaultRowHeight="12.75" x14ac:dyDescent="0.2"/>
  <cols>
    <col min="1" max="1" width="13.42578125" bestFit="1" customWidth="1"/>
    <col min="2" max="2" width="5.42578125" customWidth="1"/>
    <col min="3" max="3" width="15.42578125" customWidth="1"/>
    <col min="4" max="6" width="15.7109375" customWidth="1"/>
  </cols>
  <sheetData>
    <row r="1" spans="1:6" ht="21" x14ac:dyDescent="0.2">
      <c r="A1" s="229" t="s">
        <v>253</v>
      </c>
      <c r="B1" s="230"/>
      <c r="C1" s="230"/>
      <c r="D1" s="230"/>
      <c r="E1" s="231"/>
      <c r="F1" s="55" t="s">
        <v>106</v>
      </c>
    </row>
    <row r="2" spans="1:6" x14ac:dyDescent="0.2">
      <c r="A2" s="138" t="s">
        <v>18</v>
      </c>
      <c r="B2" s="138" t="s">
        <v>19</v>
      </c>
      <c r="C2" s="138" t="s">
        <v>20</v>
      </c>
      <c r="D2" s="138" t="s">
        <v>33</v>
      </c>
      <c r="E2" s="138"/>
      <c r="F2" s="138"/>
    </row>
    <row r="3" spans="1:6" x14ac:dyDescent="0.2">
      <c r="A3" s="138"/>
      <c r="B3" s="138"/>
      <c r="C3" s="138"/>
      <c r="D3" s="28" t="s">
        <v>21</v>
      </c>
      <c r="E3" s="28" t="s">
        <v>22</v>
      </c>
      <c r="F3" s="28" t="s">
        <v>23</v>
      </c>
    </row>
    <row r="4" spans="1:6" x14ac:dyDescent="0.2">
      <c r="A4" s="172" t="s">
        <v>55</v>
      </c>
      <c r="B4" s="104" t="s">
        <v>214</v>
      </c>
      <c r="C4" s="5" t="s">
        <v>242</v>
      </c>
      <c r="D4" s="44">
        <v>71018</v>
      </c>
      <c r="E4" s="156"/>
      <c r="F4" s="157"/>
    </row>
    <row r="5" spans="1:6" x14ac:dyDescent="0.2">
      <c r="A5" s="172"/>
      <c r="B5" s="104"/>
      <c r="C5" s="5" t="s">
        <v>243</v>
      </c>
      <c r="D5" s="44">
        <v>86318</v>
      </c>
      <c r="E5" s="153"/>
      <c r="F5" s="158"/>
    </row>
    <row r="6" spans="1:6" x14ac:dyDescent="0.2">
      <c r="A6" s="172"/>
      <c r="B6" s="104"/>
      <c r="C6" s="5" t="s">
        <v>244</v>
      </c>
      <c r="D6" s="44">
        <v>92618</v>
      </c>
      <c r="E6" s="153"/>
      <c r="F6" s="158"/>
    </row>
    <row r="7" spans="1:6" x14ac:dyDescent="0.2">
      <c r="A7" s="172"/>
      <c r="B7" s="104"/>
      <c r="C7" s="5" t="s">
        <v>245</v>
      </c>
      <c r="D7" s="44">
        <v>100718</v>
      </c>
      <c r="E7" s="153"/>
      <c r="F7" s="158"/>
    </row>
    <row r="8" spans="1:6" x14ac:dyDescent="0.2">
      <c r="A8" s="172"/>
      <c r="B8" s="104"/>
      <c r="C8" s="5" t="s">
        <v>246</v>
      </c>
      <c r="D8" s="44">
        <v>104318</v>
      </c>
      <c r="E8" s="159"/>
      <c r="F8" s="160"/>
    </row>
    <row r="9" spans="1:6" x14ac:dyDescent="0.2">
      <c r="A9" s="172"/>
      <c r="B9" s="104"/>
      <c r="C9" s="5" t="s">
        <v>242</v>
      </c>
      <c r="D9" s="5"/>
      <c r="E9" s="44">
        <v>108843</v>
      </c>
      <c r="F9" s="44">
        <v>108843</v>
      </c>
    </row>
    <row r="10" spans="1:6" x14ac:dyDescent="0.2">
      <c r="A10" s="172"/>
      <c r="B10" s="104"/>
      <c r="C10" s="5" t="s">
        <v>243</v>
      </c>
      <c r="D10" s="5"/>
      <c r="E10" s="44">
        <v>113343</v>
      </c>
      <c r="F10" s="44">
        <v>113343</v>
      </c>
    </row>
    <row r="11" spans="1:6" x14ac:dyDescent="0.2">
      <c r="A11" s="172"/>
      <c r="B11" s="104"/>
      <c r="C11" s="5" t="s">
        <v>244</v>
      </c>
      <c r="D11" s="5"/>
      <c r="E11" s="44">
        <v>121443</v>
      </c>
      <c r="F11" s="44">
        <v>121443</v>
      </c>
    </row>
    <row r="12" spans="1:6" x14ac:dyDescent="0.2">
      <c r="A12" s="172"/>
      <c r="B12" s="104"/>
      <c r="C12" s="5" t="s">
        <v>245</v>
      </c>
      <c r="D12" s="104"/>
      <c r="E12" s="44">
        <v>135843</v>
      </c>
      <c r="F12" s="44">
        <v>135843</v>
      </c>
    </row>
    <row r="13" spans="1:6" x14ac:dyDescent="0.2">
      <c r="A13" s="172"/>
      <c r="B13" s="104"/>
      <c r="C13" s="5" t="s">
        <v>246</v>
      </c>
      <c r="D13" s="104"/>
      <c r="E13" s="44">
        <v>139443</v>
      </c>
      <c r="F13" s="44">
        <v>139443</v>
      </c>
    </row>
  </sheetData>
  <sheetProtection algorithmName="SHA-512" hashValue="12q1RHbNBXrhfkEyCIrpyTeC1UZBsfZaHJT7HneZqE0f3xOti5hVEG6GFnTDAaP1A5n0HQwsNeThwy1gddhG0A==" saltValue="81stNkQzo+HkJERcNjw4Pw==" spinCount="100000" sheet="1" objects="1" scenarios="1"/>
  <mergeCells count="9">
    <mergeCell ref="A1:E1"/>
    <mergeCell ref="A4:A13"/>
    <mergeCell ref="B4:B13"/>
    <mergeCell ref="E4:F8"/>
    <mergeCell ref="D12:D13"/>
    <mergeCell ref="A2:A3"/>
    <mergeCell ref="B2:B3"/>
    <mergeCell ref="C2:C3"/>
    <mergeCell ref="D2:F2"/>
  </mergeCells>
  <hyperlinks>
    <hyperlink ref="I2" location="'IHL CITY-ICD LIST'!A1" display="HOME" xr:uid="{E6855065-75B4-48C0-A7FF-08A63640D458}"/>
    <hyperlink ref="F1" location="'IHL CITY-ICD LIST'!A1" display="HOME" xr:uid="{163F0E93-0041-43B2-83F2-FD8FDCC52B56}"/>
    <hyperlink ref="A4" r:id="rId1" display="http://www.oocl.com/india/eng/localinformation/localsurcharges/default.htm" xr:uid="{A754A917-CB51-409E-90B9-1BEAB82E3824}"/>
  </hyperlinks>
  <pageMargins left="0.7" right="0.7" top="0.75" bottom="0.75" header="0.3" footer="0.3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view="pageBreakPreview" zoomScale="190" zoomScaleNormal="130" zoomScaleSheetLayoutView="190" workbookViewId="0">
      <selection activeCell="A2" sqref="A2:I11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1" t="s">
        <v>83</v>
      </c>
      <c r="B1" s="132"/>
      <c r="C1" s="132"/>
      <c r="D1" s="132"/>
      <c r="E1" s="132"/>
      <c r="F1" s="132"/>
      <c r="G1" s="132"/>
      <c r="H1" s="132"/>
      <c r="I1" s="40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163"/>
      <c r="B3" s="136"/>
      <c r="C3" s="138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3" t="s">
        <v>24</v>
      </c>
      <c r="B4" s="150" t="s">
        <v>25</v>
      </c>
      <c r="C4" s="5" t="s">
        <v>40</v>
      </c>
      <c r="D4" s="44">
        <v>30200</v>
      </c>
      <c r="E4" s="156"/>
      <c r="F4" s="157"/>
      <c r="G4" s="31">
        <f>D4*1.4</f>
        <v>42280</v>
      </c>
      <c r="H4" s="141"/>
      <c r="I4" s="142"/>
    </row>
    <row r="5" spans="1:9" x14ac:dyDescent="0.2">
      <c r="A5" s="103"/>
      <c r="B5" s="151"/>
      <c r="C5" s="5" t="s">
        <v>41</v>
      </c>
      <c r="D5" s="44">
        <v>31500</v>
      </c>
      <c r="E5" s="153"/>
      <c r="F5" s="158"/>
      <c r="G5" s="31">
        <f>D5*1.4</f>
        <v>44100</v>
      </c>
      <c r="H5" s="143"/>
      <c r="I5" s="144"/>
    </row>
    <row r="6" spans="1:9" x14ac:dyDescent="0.2">
      <c r="A6" s="103"/>
      <c r="B6" s="151"/>
      <c r="C6" s="5" t="s">
        <v>42</v>
      </c>
      <c r="D6" s="44">
        <v>34400</v>
      </c>
      <c r="E6" s="153"/>
      <c r="F6" s="158"/>
      <c r="G6" s="31">
        <f>D6*1.4</f>
        <v>48160</v>
      </c>
      <c r="H6" s="143"/>
      <c r="I6" s="144"/>
    </row>
    <row r="7" spans="1:9" x14ac:dyDescent="0.2">
      <c r="A7" s="103"/>
      <c r="B7" s="151"/>
      <c r="C7" s="5" t="s">
        <v>52</v>
      </c>
      <c r="D7" s="44">
        <v>36200</v>
      </c>
      <c r="E7" s="153"/>
      <c r="F7" s="158"/>
      <c r="G7" s="31">
        <f>D7*1.4</f>
        <v>50680</v>
      </c>
      <c r="H7" s="143"/>
      <c r="I7" s="144"/>
    </row>
    <row r="8" spans="1:9" x14ac:dyDescent="0.2">
      <c r="A8" s="103"/>
      <c r="B8" s="151"/>
      <c r="C8" s="5" t="s">
        <v>53</v>
      </c>
      <c r="D8" s="44">
        <v>40000</v>
      </c>
      <c r="E8" s="159"/>
      <c r="F8" s="160"/>
      <c r="G8" s="31">
        <f>D8*1.4</f>
        <v>56000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55700</v>
      </c>
      <c r="F9" s="44">
        <v>47400</v>
      </c>
      <c r="G9" s="141"/>
      <c r="H9" s="27">
        <f t="shared" ref="H9:I11" si="0">E9*1.4</f>
        <v>77980</v>
      </c>
      <c r="I9" s="27">
        <f t="shared" si="0"/>
        <v>66360</v>
      </c>
    </row>
    <row r="10" spans="1:9" x14ac:dyDescent="0.2">
      <c r="A10" s="103"/>
      <c r="B10" s="151"/>
      <c r="C10" s="5" t="s">
        <v>51</v>
      </c>
      <c r="D10" s="153"/>
      <c r="E10" s="44">
        <v>59200</v>
      </c>
      <c r="F10" s="44">
        <v>51100</v>
      </c>
      <c r="G10" s="143"/>
      <c r="H10" s="27">
        <f t="shared" si="0"/>
        <v>82880</v>
      </c>
      <c r="I10" s="27">
        <f t="shared" si="0"/>
        <v>71540</v>
      </c>
    </row>
    <row r="11" spans="1:9" ht="13.5" thickBot="1" x14ac:dyDescent="0.25">
      <c r="A11" s="161"/>
      <c r="B11" s="152"/>
      <c r="C11" s="6" t="s">
        <v>54</v>
      </c>
      <c r="D11" s="154"/>
      <c r="E11" s="44">
        <v>63200</v>
      </c>
      <c r="F11" s="44">
        <v>55100</v>
      </c>
      <c r="G11" s="155"/>
      <c r="H11" s="33">
        <f t="shared" si="0"/>
        <v>88480</v>
      </c>
      <c r="I11" s="33">
        <f t="shared" si="0"/>
        <v>77140</v>
      </c>
    </row>
  </sheetData>
  <sheetProtection algorithmName="SHA-512" hashValue="g43Z3lD9bOClCOsapE6ybfIVcNXyH6ASQUzULbzNagnkGI8k91kTZVUAGpyXh/qNQsQMCYEUbuBq7mm0tsB28Q==" saltValue="GgjgPoW4nf+pzghB5+eDLw==" spinCount="100000" sheet="1" objects="1" scenarios="1"/>
  <mergeCells count="12">
    <mergeCell ref="A1:H1"/>
    <mergeCell ref="E4:F8"/>
    <mergeCell ref="G9:G11"/>
    <mergeCell ref="H4:I8"/>
    <mergeCell ref="A4:A11"/>
    <mergeCell ref="B4:B11"/>
    <mergeCell ref="D9:D1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0300-000000000000}"/>
    <hyperlink ref="I1" location="'IHL CITY-ICD LIST'!A1" display="HOME" xr:uid="{00000000-0004-0000-0300-000001000000}"/>
  </hyperlinks>
  <pageMargins left="0.7" right="0.7" top="0.75" bottom="0.75" header="0.3" footer="0.3"/>
  <pageSetup paperSize="9" scale="63" orientation="portrait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984B6-C512-4E01-97E6-D3ADD14F5EAE}">
  <dimension ref="A1:F13"/>
  <sheetViews>
    <sheetView view="pageBreakPreview" zoomScale="190" zoomScaleNormal="130" zoomScaleSheetLayoutView="190" workbookViewId="0">
      <selection activeCell="F1" sqref="F1"/>
    </sheetView>
  </sheetViews>
  <sheetFormatPr defaultRowHeight="12.75" x14ac:dyDescent="0.2"/>
  <cols>
    <col min="1" max="1" width="13.42578125" bestFit="1" customWidth="1"/>
    <col min="2" max="2" width="5.42578125" customWidth="1"/>
    <col min="3" max="3" width="15.42578125" customWidth="1"/>
    <col min="4" max="6" width="15.7109375" customWidth="1"/>
  </cols>
  <sheetData>
    <row r="1" spans="1:6" ht="21" x14ac:dyDescent="0.2">
      <c r="A1" s="229" t="s">
        <v>252</v>
      </c>
      <c r="B1" s="230"/>
      <c r="C1" s="230"/>
      <c r="D1" s="230"/>
      <c r="E1" s="231"/>
      <c r="F1" s="55" t="s">
        <v>106</v>
      </c>
    </row>
    <row r="2" spans="1:6" x14ac:dyDescent="0.2">
      <c r="A2" s="138" t="s">
        <v>18</v>
      </c>
      <c r="B2" s="138" t="s">
        <v>19</v>
      </c>
      <c r="C2" s="138" t="s">
        <v>20</v>
      </c>
      <c r="D2" s="56" t="s">
        <v>33</v>
      </c>
      <c r="E2" s="56"/>
      <c r="F2" s="56"/>
    </row>
    <row r="3" spans="1:6" x14ac:dyDescent="0.2">
      <c r="A3" s="138"/>
      <c r="B3" s="138"/>
      <c r="C3" s="138"/>
      <c r="D3" s="28" t="s">
        <v>21</v>
      </c>
      <c r="E3" s="28" t="s">
        <v>22</v>
      </c>
      <c r="F3" s="28" t="s">
        <v>23</v>
      </c>
    </row>
    <row r="4" spans="1:6" x14ac:dyDescent="0.2">
      <c r="A4" s="172" t="s">
        <v>55</v>
      </c>
      <c r="B4" s="104" t="s">
        <v>214</v>
      </c>
      <c r="C4" s="5" t="s">
        <v>242</v>
      </c>
      <c r="D4" s="44">
        <v>101618</v>
      </c>
      <c r="E4" s="156"/>
      <c r="F4" s="157"/>
    </row>
    <row r="5" spans="1:6" x14ac:dyDescent="0.2">
      <c r="A5" s="172"/>
      <c r="B5" s="104"/>
      <c r="C5" s="5" t="s">
        <v>243</v>
      </c>
      <c r="D5" s="44">
        <v>110618</v>
      </c>
      <c r="E5" s="153"/>
      <c r="F5" s="158"/>
    </row>
    <row r="6" spans="1:6" x14ac:dyDescent="0.2">
      <c r="A6" s="172"/>
      <c r="B6" s="104"/>
      <c r="C6" s="5" t="s">
        <v>244</v>
      </c>
      <c r="D6" s="44">
        <v>118618</v>
      </c>
      <c r="E6" s="153"/>
      <c r="F6" s="158"/>
    </row>
    <row r="7" spans="1:6" x14ac:dyDescent="0.2">
      <c r="A7" s="172"/>
      <c r="B7" s="104"/>
      <c r="C7" s="5" t="s">
        <v>245</v>
      </c>
      <c r="D7" s="44">
        <v>126818</v>
      </c>
      <c r="E7" s="153"/>
      <c r="F7" s="158"/>
    </row>
    <row r="8" spans="1:6" x14ac:dyDescent="0.2">
      <c r="A8" s="172"/>
      <c r="B8" s="104"/>
      <c r="C8" s="5" t="s">
        <v>246</v>
      </c>
      <c r="D8" s="44">
        <v>134918</v>
      </c>
      <c r="E8" s="159"/>
      <c r="F8" s="160"/>
    </row>
    <row r="9" spans="1:6" x14ac:dyDescent="0.2">
      <c r="A9" s="172"/>
      <c r="B9" s="104"/>
      <c r="C9" s="5" t="s">
        <v>242</v>
      </c>
      <c r="D9" s="150"/>
      <c r="E9" s="44">
        <v>144843</v>
      </c>
      <c r="F9" s="44">
        <v>144843</v>
      </c>
    </row>
    <row r="10" spans="1:6" x14ac:dyDescent="0.2">
      <c r="A10" s="172"/>
      <c r="B10" s="104"/>
      <c r="C10" s="5" t="s">
        <v>243</v>
      </c>
      <c r="D10" s="151"/>
      <c r="E10" s="44">
        <v>153843</v>
      </c>
      <c r="F10" s="44">
        <v>153843</v>
      </c>
    </row>
    <row r="11" spans="1:6" x14ac:dyDescent="0.2">
      <c r="A11" s="172"/>
      <c r="B11" s="104"/>
      <c r="C11" s="5" t="s">
        <v>244</v>
      </c>
      <c r="D11" s="151"/>
      <c r="E11" s="44">
        <v>162843</v>
      </c>
      <c r="F11" s="44">
        <v>162843</v>
      </c>
    </row>
    <row r="12" spans="1:6" x14ac:dyDescent="0.2">
      <c r="A12" s="172"/>
      <c r="B12" s="104"/>
      <c r="C12" s="5" t="s">
        <v>245</v>
      </c>
      <c r="D12" s="151"/>
      <c r="E12" s="44">
        <v>171843</v>
      </c>
      <c r="F12" s="44">
        <v>171843</v>
      </c>
    </row>
    <row r="13" spans="1:6" x14ac:dyDescent="0.2">
      <c r="A13" s="172"/>
      <c r="B13" s="104"/>
      <c r="C13" s="5" t="s">
        <v>246</v>
      </c>
      <c r="D13" s="170"/>
      <c r="E13" s="44">
        <v>180843</v>
      </c>
      <c r="F13" s="44">
        <v>180843</v>
      </c>
    </row>
  </sheetData>
  <sheetProtection algorithmName="SHA-512" hashValue="ZJdRVU/mL6jhM4dCJ8j4QtpP9BMfdp1ftertVGzItyw1oNGbV89AilTDp5SQSnTH+Pch22EATCnkyGJtGBgCfw==" saltValue="pDUZGn1hVV+nHaFmEyds3g==" spinCount="100000" sheet="1" objects="1" scenarios="1"/>
  <mergeCells count="8">
    <mergeCell ref="A1:E1"/>
    <mergeCell ref="D9:D13"/>
    <mergeCell ref="A4:A13"/>
    <mergeCell ref="B4:B13"/>
    <mergeCell ref="E4:F8"/>
    <mergeCell ref="A2:A3"/>
    <mergeCell ref="B2:B3"/>
    <mergeCell ref="C2:C3"/>
  </mergeCells>
  <hyperlinks>
    <hyperlink ref="I2" location="'IHL CITY-ICD LIST'!A1" display="HOME" xr:uid="{0CAEE8F3-0B21-4290-91BE-85D3E483828F}"/>
    <hyperlink ref="F1" location="'IHL CITY-ICD LIST'!A1" display="HOME" xr:uid="{E194ECE8-E1F4-4516-AF02-38EB933ED878}"/>
    <hyperlink ref="A4" r:id="rId1" display="http://www.oocl.com/india/eng/localinformation/localsurcharges/default.htm" xr:uid="{ADF988AE-A596-4874-9F6A-06556F34D746}"/>
  </hyperlinks>
  <pageMargins left="0.7" right="0.7" top="0.75" bottom="0.75" header="0.3" footer="0.3"/>
  <pageSetup paperSize="9" scale="62" orientation="portrait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DA92-8FEF-48F7-A7B9-294710EE09C6}">
  <dimension ref="A1:I41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customWidth="1"/>
  </cols>
  <sheetData>
    <row r="1" spans="1:9" ht="21.75" thickBot="1" x14ac:dyDescent="0.25">
      <c r="A1" s="131" t="s">
        <v>258</v>
      </c>
      <c r="B1" s="132"/>
      <c r="C1" s="132"/>
      <c r="D1" s="132"/>
      <c r="E1" s="132"/>
      <c r="F1" s="132"/>
      <c r="G1" s="132"/>
      <c r="H1" s="132"/>
      <c r="I1" s="40" t="s">
        <v>106</v>
      </c>
    </row>
    <row r="2" spans="1:9" x14ac:dyDescent="0.2">
      <c r="A2" s="133" t="s">
        <v>18</v>
      </c>
      <c r="B2" s="135" t="s">
        <v>19</v>
      </c>
      <c r="C2" s="135" t="s">
        <v>20</v>
      </c>
      <c r="D2" s="139" t="s">
        <v>33</v>
      </c>
      <c r="E2" s="140"/>
      <c r="F2" s="140"/>
      <c r="G2" s="139" t="s">
        <v>30</v>
      </c>
      <c r="H2" s="140"/>
      <c r="I2" s="140"/>
    </row>
    <row r="3" spans="1:9" x14ac:dyDescent="0.2">
      <c r="A3" s="134"/>
      <c r="B3" s="136"/>
      <c r="C3" s="136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">
      <c r="A4" s="147" t="s">
        <v>27</v>
      </c>
      <c r="B4" s="150" t="s">
        <v>25</v>
      </c>
      <c r="C4" s="5" t="s">
        <v>40</v>
      </c>
      <c r="D4" s="44">
        <v>53680</v>
      </c>
      <c r="E4" s="156"/>
      <c r="F4" s="157"/>
      <c r="G4" s="34">
        <f>+D4+(D4*0.4)</f>
        <v>75152</v>
      </c>
      <c r="H4" s="156"/>
      <c r="I4" s="157"/>
    </row>
    <row r="5" spans="1:9" x14ac:dyDescent="0.2">
      <c r="A5" s="148"/>
      <c r="B5" s="151"/>
      <c r="C5" s="5" t="s">
        <v>41</v>
      </c>
      <c r="D5" s="44">
        <v>59950</v>
      </c>
      <c r="E5" s="153"/>
      <c r="F5" s="158"/>
      <c r="G5" s="34">
        <f>+D5+(D5*0.4)</f>
        <v>83930</v>
      </c>
      <c r="H5" s="153"/>
      <c r="I5" s="158"/>
    </row>
    <row r="6" spans="1:9" x14ac:dyDescent="0.2">
      <c r="A6" s="148"/>
      <c r="B6" s="151"/>
      <c r="C6" s="5" t="s">
        <v>42</v>
      </c>
      <c r="D6" s="44">
        <v>68750</v>
      </c>
      <c r="E6" s="153"/>
      <c r="F6" s="158"/>
      <c r="G6" s="34">
        <f>+D6+(D6*0.4)</f>
        <v>96250</v>
      </c>
      <c r="H6" s="153"/>
      <c r="I6" s="158"/>
    </row>
    <row r="7" spans="1:9" x14ac:dyDescent="0.2">
      <c r="A7" s="148"/>
      <c r="B7" s="151"/>
      <c r="C7" s="5" t="s">
        <v>48</v>
      </c>
      <c r="D7" s="44">
        <v>73370</v>
      </c>
      <c r="E7" s="153"/>
      <c r="F7" s="158"/>
      <c r="G7" s="34">
        <f>+D7+(D7*0.4)</f>
        <v>102718</v>
      </c>
      <c r="H7" s="153"/>
      <c r="I7" s="158"/>
    </row>
    <row r="8" spans="1:9" x14ac:dyDescent="0.2">
      <c r="A8" s="148"/>
      <c r="B8" s="151"/>
      <c r="C8" s="5" t="s">
        <v>49</v>
      </c>
      <c r="D8" s="44">
        <v>79530</v>
      </c>
      <c r="E8" s="159"/>
      <c r="F8" s="160"/>
      <c r="G8" s="34">
        <f t="shared" ref="G8:G16" si="0">+D8+(D8*0.4)</f>
        <v>111342</v>
      </c>
      <c r="H8" s="159"/>
      <c r="I8" s="160"/>
    </row>
    <row r="9" spans="1:9" x14ac:dyDescent="0.2">
      <c r="A9" s="148"/>
      <c r="B9" s="151"/>
      <c r="C9" s="5" t="s">
        <v>43</v>
      </c>
      <c r="D9" s="156"/>
      <c r="E9" s="44">
        <v>113300</v>
      </c>
      <c r="F9" s="44">
        <v>82060</v>
      </c>
      <c r="G9" s="34"/>
      <c r="H9" s="34">
        <f t="shared" ref="H9:I11" si="1">+E9+(E9*0.4)</f>
        <v>158620</v>
      </c>
      <c r="I9" s="34">
        <f t="shared" si="1"/>
        <v>114884</v>
      </c>
    </row>
    <row r="10" spans="1:9" x14ac:dyDescent="0.2">
      <c r="A10" s="148"/>
      <c r="B10" s="151"/>
      <c r="C10" s="5" t="s">
        <v>47</v>
      </c>
      <c r="D10" s="153"/>
      <c r="E10" s="44">
        <v>125950</v>
      </c>
      <c r="F10" s="44">
        <v>92950</v>
      </c>
      <c r="G10" s="34"/>
      <c r="H10" s="34">
        <f t="shared" si="1"/>
        <v>176330</v>
      </c>
      <c r="I10" s="34">
        <f t="shared" si="1"/>
        <v>130130</v>
      </c>
    </row>
    <row r="11" spans="1:9" ht="13.5" thickBot="1" x14ac:dyDescent="0.25">
      <c r="A11" s="149"/>
      <c r="B11" s="170"/>
      <c r="C11" s="5" t="s">
        <v>50</v>
      </c>
      <c r="D11" s="159"/>
      <c r="E11" s="44">
        <f>E10+2000</f>
        <v>127950</v>
      </c>
      <c r="F11" s="44">
        <f>F10+2000</f>
        <v>94950</v>
      </c>
      <c r="G11" s="34"/>
      <c r="H11" s="34">
        <f t="shared" si="1"/>
        <v>179130</v>
      </c>
      <c r="I11" s="34">
        <f t="shared" si="1"/>
        <v>132930</v>
      </c>
    </row>
    <row r="12" spans="1:9" x14ac:dyDescent="0.2">
      <c r="A12" s="277" t="s">
        <v>38</v>
      </c>
      <c r="B12" s="150" t="s">
        <v>25</v>
      </c>
      <c r="C12" s="5" t="s">
        <v>40</v>
      </c>
      <c r="D12" s="44">
        <v>53680</v>
      </c>
      <c r="E12" s="156"/>
      <c r="F12" s="157"/>
      <c r="G12" s="34">
        <f t="shared" si="0"/>
        <v>75152</v>
      </c>
      <c r="H12" s="156"/>
      <c r="I12" s="157"/>
    </row>
    <row r="13" spans="1:9" x14ac:dyDescent="0.2">
      <c r="A13" s="148"/>
      <c r="B13" s="151"/>
      <c r="C13" s="5" t="s">
        <v>41</v>
      </c>
      <c r="D13" s="44">
        <v>61050</v>
      </c>
      <c r="E13" s="153"/>
      <c r="F13" s="158"/>
      <c r="G13" s="34">
        <f t="shared" si="0"/>
        <v>85470</v>
      </c>
      <c r="H13" s="153"/>
      <c r="I13" s="158"/>
    </row>
    <row r="14" spans="1:9" x14ac:dyDescent="0.2">
      <c r="A14" s="148"/>
      <c r="B14" s="151"/>
      <c r="C14" s="5" t="s">
        <v>42</v>
      </c>
      <c r="D14" s="44">
        <v>70950</v>
      </c>
      <c r="E14" s="153"/>
      <c r="F14" s="158"/>
      <c r="G14" s="34">
        <f t="shared" si="0"/>
        <v>99330</v>
      </c>
      <c r="H14" s="153"/>
      <c r="I14" s="158"/>
    </row>
    <row r="15" spans="1:9" x14ac:dyDescent="0.2">
      <c r="A15" s="148"/>
      <c r="B15" s="151"/>
      <c r="C15" s="5" t="s">
        <v>48</v>
      </c>
      <c r="D15" s="44">
        <v>76670</v>
      </c>
      <c r="E15" s="153"/>
      <c r="F15" s="158"/>
      <c r="G15" s="34">
        <f t="shared" si="0"/>
        <v>107338</v>
      </c>
      <c r="H15" s="153"/>
      <c r="I15" s="158"/>
    </row>
    <row r="16" spans="1:9" x14ac:dyDescent="0.2">
      <c r="A16" s="148"/>
      <c r="B16" s="151"/>
      <c r="C16" s="5" t="s">
        <v>49</v>
      </c>
      <c r="D16" s="44">
        <v>82830</v>
      </c>
      <c r="E16" s="159"/>
      <c r="F16" s="160"/>
      <c r="G16" s="34">
        <f t="shared" si="0"/>
        <v>115962</v>
      </c>
      <c r="H16" s="159"/>
      <c r="I16" s="160"/>
    </row>
    <row r="17" spans="1:9" x14ac:dyDescent="0.2">
      <c r="A17" s="148"/>
      <c r="B17" s="151"/>
      <c r="C17" s="5" t="s">
        <v>43</v>
      </c>
      <c r="D17" s="156"/>
      <c r="E17" s="44">
        <v>113300</v>
      </c>
      <c r="F17" s="44">
        <v>82060</v>
      </c>
      <c r="G17" s="189"/>
      <c r="H17" s="34">
        <f t="shared" ref="H17:I19" si="2">+E17+(E17*0.4)</f>
        <v>158620</v>
      </c>
      <c r="I17" s="34">
        <f t="shared" si="2"/>
        <v>114884</v>
      </c>
    </row>
    <row r="18" spans="1:9" x14ac:dyDescent="0.2">
      <c r="A18" s="148"/>
      <c r="B18" s="151"/>
      <c r="C18" s="5" t="s">
        <v>47</v>
      </c>
      <c r="D18" s="153"/>
      <c r="E18" s="44">
        <v>125950</v>
      </c>
      <c r="F18" s="44">
        <v>92950</v>
      </c>
      <c r="G18" s="190"/>
      <c r="H18" s="34">
        <f t="shared" si="2"/>
        <v>176330</v>
      </c>
      <c r="I18" s="34">
        <f t="shared" si="2"/>
        <v>130130</v>
      </c>
    </row>
    <row r="19" spans="1:9" ht="13.5" thickBot="1" x14ac:dyDescent="0.25">
      <c r="A19" s="149"/>
      <c r="B19" s="152"/>
      <c r="C19" s="6" t="s">
        <v>50</v>
      </c>
      <c r="D19" s="154"/>
      <c r="E19" s="44">
        <f>E18+2000</f>
        <v>127950</v>
      </c>
      <c r="F19" s="44">
        <f>F18+2000</f>
        <v>94950</v>
      </c>
      <c r="G19" s="196"/>
      <c r="H19" s="35">
        <f t="shared" si="2"/>
        <v>179130</v>
      </c>
      <c r="I19" s="35">
        <f t="shared" si="2"/>
        <v>132930</v>
      </c>
    </row>
    <row r="20" spans="1:9" ht="13.5" thickBot="1" x14ac:dyDescent="0.25">
      <c r="A20" s="276"/>
      <c r="B20" s="276"/>
      <c r="C20" s="276"/>
      <c r="D20" s="276"/>
      <c r="E20" s="276"/>
      <c r="F20" s="276"/>
      <c r="G20" s="276"/>
      <c r="H20" s="276"/>
      <c r="I20" s="276"/>
    </row>
    <row r="21" spans="1:9" ht="13.5" thickBot="1" x14ac:dyDescent="0.25">
      <c r="A21" s="278"/>
      <c r="B21" s="279"/>
      <c r="C21" s="279"/>
      <c r="D21" s="279"/>
      <c r="E21" s="279"/>
      <c r="F21" s="279"/>
      <c r="G21" s="279"/>
      <c r="H21" s="279"/>
      <c r="I21" s="279"/>
    </row>
    <row r="22" spans="1:9" ht="21.75" thickBot="1" x14ac:dyDescent="0.25">
      <c r="A22" s="234" t="s">
        <v>295</v>
      </c>
      <c r="B22" s="235"/>
      <c r="C22" s="235"/>
      <c r="D22" s="235"/>
      <c r="E22" s="235"/>
      <c r="F22" s="235"/>
      <c r="G22" s="235"/>
      <c r="H22" s="235"/>
      <c r="I22" s="235"/>
    </row>
    <row r="23" spans="1:9" x14ac:dyDescent="0.2">
      <c r="A23" s="133" t="s">
        <v>18</v>
      </c>
      <c r="B23" s="135" t="s">
        <v>19</v>
      </c>
      <c r="C23" s="135" t="s">
        <v>20</v>
      </c>
      <c r="D23" s="139" t="s">
        <v>33</v>
      </c>
      <c r="E23" s="140"/>
      <c r="F23" s="140"/>
      <c r="G23" s="139" t="s">
        <v>30</v>
      </c>
      <c r="H23" s="140"/>
      <c r="I23" s="140"/>
    </row>
    <row r="24" spans="1:9" x14ac:dyDescent="0.2">
      <c r="A24" s="134"/>
      <c r="B24" s="136"/>
      <c r="C24" s="136"/>
      <c r="D24" s="29" t="s">
        <v>21</v>
      </c>
      <c r="E24" s="29" t="s">
        <v>22</v>
      </c>
      <c r="F24" s="29" t="s">
        <v>23</v>
      </c>
      <c r="G24" s="29" t="s">
        <v>21</v>
      </c>
      <c r="H24" s="29" t="s">
        <v>22</v>
      </c>
      <c r="I24" s="29" t="s">
        <v>23</v>
      </c>
    </row>
    <row r="25" spans="1:9" x14ac:dyDescent="0.2">
      <c r="A25" s="147" t="s">
        <v>27</v>
      </c>
      <c r="B25" s="150" t="s">
        <v>25</v>
      </c>
      <c r="C25" s="5" t="s">
        <v>40</v>
      </c>
      <c r="D25" s="44">
        <v>53680</v>
      </c>
      <c r="E25" s="156"/>
      <c r="F25" s="157"/>
      <c r="G25" s="34">
        <f>+D25+(D25*0.4)</f>
        <v>75152</v>
      </c>
      <c r="H25" s="156"/>
      <c r="I25" s="157"/>
    </row>
    <row r="26" spans="1:9" x14ac:dyDescent="0.2">
      <c r="A26" s="148"/>
      <c r="B26" s="151"/>
      <c r="C26" s="5" t="s">
        <v>41</v>
      </c>
      <c r="D26" s="44">
        <v>59950</v>
      </c>
      <c r="E26" s="153"/>
      <c r="F26" s="158"/>
      <c r="G26" s="34">
        <f>+D26+(D26*0.4)</f>
        <v>83930</v>
      </c>
      <c r="H26" s="153"/>
      <c r="I26" s="158"/>
    </row>
    <row r="27" spans="1:9" x14ac:dyDescent="0.2">
      <c r="A27" s="148"/>
      <c r="B27" s="151"/>
      <c r="C27" s="5" t="s">
        <v>42</v>
      </c>
      <c r="D27" s="44">
        <v>68750</v>
      </c>
      <c r="E27" s="153"/>
      <c r="F27" s="158"/>
      <c r="G27" s="34">
        <f>+D27+(D27*0.4)</f>
        <v>96250</v>
      </c>
      <c r="H27" s="153"/>
      <c r="I27" s="158"/>
    </row>
    <row r="28" spans="1:9" x14ac:dyDescent="0.2">
      <c r="A28" s="148"/>
      <c r="B28" s="151"/>
      <c r="C28" s="5" t="s">
        <v>48</v>
      </c>
      <c r="D28" s="44">
        <v>73370</v>
      </c>
      <c r="E28" s="153"/>
      <c r="F28" s="158"/>
      <c r="G28" s="34">
        <f>+D28+(D28*0.4)</f>
        <v>102718</v>
      </c>
      <c r="H28" s="153"/>
      <c r="I28" s="158"/>
    </row>
    <row r="29" spans="1:9" x14ac:dyDescent="0.2">
      <c r="A29" s="148"/>
      <c r="B29" s="151"/>
      <c r="C29" s="5" t="s">
        <v>49</v>
      </c>
      <c r="D29" s="44">
        <v>79530</v>
      </c>
      <c r="E29" s="159"/>
      <c r="F29" s="160"/>
      <c r="G29" s="34">
        <f t="shared" ref="G29" si="3">+D29+(D29*0.4)</f>
        <v>111342</v>
      </c>
      <c r="H29" s="159"/>
      <c r="I29" s="160"/>
    </row>
    <row r="30" spans="1:9" x14ac:dyDescent="0.2">
      <c r="A30" s="148"/>
      <c r="B30" s="151"/>
      <c r="C30" s="5" t="s">
        <v>43</v>
      </c>
      <c r="D30" s="156"/>
      <c r="E30" s="44">
        <v>113300</v>
      </c>
      <c r="F30" s="44">
        <v>82060</v>
      </c>
      <c r="G30" s="34"/>
      <c r="H30" s="34">
        <f t="shared" ref="H30:I32" si="4">+E30+(E30*0.4)</f>
        <v>158620</v>
      </c>
      <c r="I30" s="34">
        <f t="shared" si="4"/>
        <v>114884</v>
      </c>
    </row>
    <row r="31" spans="1:9" x14ac:dyDescent="0.2">
      <c r="A31" s="148"/>
      <c r="B31" s="151"/>
      <c r="C31" s="5" t="s">
        <v>47</v>
      </c>
      <c r="D31" s="153"/>
      <c r="E31" s="44">
        <v>125950</v>
      </c>
      <c r="F31" s="44">
        <v>92950</v>
      </c>
      <c r="G31" s="34"/>
      <c r="H31" s="34">
        <f t="shared" si="4"/>
        <v>176330</v>
      </c>
      <c r="I31" s="34">
        <f t="shared" si="4"/>
        <v>130130</v>
      </c>
    </row>
    <row r="32" spans="1:9" ht="13.5" thickBot="1" x14ac:dyDescent="0.25">
      <c r="A32" s="149"/>
      <c r="B32" s="170"/>
      <c r="C32" s="5" t="s">
        <v>50</v>
      </c>
      <c r="D32" s="159"/>
      <c r="E32" s="44">
        <f>E31+2000</f>
        <v>127950</v>
      </c>
      <c r="F32" s="44">
        <f>F31+2000</f>
        <v>94950</v>
      </c>
      <c r="G32" s="34"/>
      <c r="H32" s="34">
        <f t="shared" si="4"/>
        <v>179130</v>
      </c>
      <c r="I32" s="34">
        <f t="shared" si="4"/>
        <v>132930</v>
      </c>
    </row>
    <row r="33" spans="1:9" x14ac:dyDescent="0.2">
      <c r="A33" s="277" t="s">
        <v>38</v>
      </c>
      <c r="B33" s="150" t="s">
        <v>25</v>
      </c>
      <c r="C33" s="5" t="s">
        <v>40</v>
      </c>
      <c r="D33" s="44">
        <v>53680</v>
      </c>
      <c r="E33" s="156"/>
      <c r="F33" s="157"/>
      <c r="G33" s="34">
        <f t="shared" ref="G33:G37" si="5">+D33+(D33*0.4)</f>
        <v>75152</v>
      </c>
      <c r="H33" s="156"/>
      <c r="I33" s="157"/>
    </row>
    <row r="34" spans="1:9" x14ac:dyDescent="0.2">
      <c r="A34" s="148"/>
      <c r="B34" s="151"/>
      <c r="C34" s="5" t="s">
        <v>41</v>
      </c>
      <c r="D34" s="44">
        <v>61050</v>
      </c>
      <c r="E34" s="153"/>
      <c r="F34" s="158"/>
      <c r="G34" s="34">
        <f t="shared" si="5"/>
        <v>85470</v>
      </c>
      <c r="H34" s="153"/>
      <c r="I34" s="158"/>
    </row>
    <row r="35" spans="1:9" x14ac:dyDescent="0.2">
      <c r="A35" s="148"/>
      <c r="B35" s="151"/>
      <c r="C35" s="5" t="s">
        <v>42</v>
      </c>
      <c r="D35" s="44">
        <v>70950</v>
      </c>
      <c r="E35" s="153"/>
      <c r="F35" s="158"/>
      <c r="G35" s="34">
        <f t="shared" si="5"/>
        <v>99330</v>
      </c>
      <c r="H35" s="153"/>
      <c r="I35" s="158"/>
    </row>
    <row r="36" spans="1:9" x14ac:dyDescent="0.2">
      <c r="A36" s="148"/>
      <c r="B36" s="151"/>
      <c r="C36" s="5" t="s">
        <v>48</v>
      </c>
      <c r="D36" s="44">
        <v>76670</v>
      </c>
      <c r="E36" s="153"/>
      <c r="F36" s="158"/>
      <c r="G36" s="34">
        <f t="shared" si="5"/>
        <v>107338</v>
      </c>
      <c r="H36" s="153"/>
      <c r="I36" s="158"/>
    </row>
    <row r="37" spans="1:9" x14ac:dyDescent="0.2">
      <c r="A37" s="148"/>
      <c r="B37" s="151"/>
      <c r="C37" s="5" t="s">
        <v>49</v>
      </c>
      <c r="D37" s="44">
        <v>82830</v>
      </c>
      <c r="E37" s="159"/>
      <c r="F37" s="160"/>
      <c r="G37" s="34">
        <f t="shared" si="5"/>
        <v>115962</v>
      </c>
      <c r="H37" s="159"/>
      <c r="I37" s="160"/>
    </row>
    <row r="38" spans="1:9" x14ac:dyDescent="0.2">
      <c r="A38" s="148"/>
      <c r="B38" s="151"/>
      <c r="C38" s="5" t="s">
        <v>43</v>
      </c>
      <c r="D38" s="156"/>
      <c r="E38" s="44">
        <v>113300</v>
      </c>
      <c r="F38" s="44">
        <v>82060</v>
      </c>
      <c r="G38" s="189"/>
      <c r="H38" s="34">
        <f t="shared" ref="H38:I40" si="6">+E38+(E38*0.4)</f>
        <v>158620</v>
      </c>
      <c r="I38" s="34">
        <f t="shared" si="6"/>
        <v>114884</v>
      </c>
    </row>
    <row r="39" spans="1:9" x14ac:dyDescent="0.2">
      <c r="A39" s="148"/>
      <c r="B39" s="151"/>
      <c r="C39" s="5" t="s">
        <v>47</v>
      </c>
      <c r="D39" s="153"/>
      <c r="E39" s="44">
        <v>125950</v>
      </c>
      <c r="F39" s="44">
        <v>92950</v>
      </c>
      <c r="G39" s="190"/>
      <c r="H39" s="34">
        <f t="shared" si="6"/>
        <v>176330</v>
      </c>
      <c r="I39" s="34">
        <f t="shared" si="6"/>
        <v>130130</v>
      </c>
    </row>
    <row r="40" spans="1:9" ht="13.5" thickBot="1" x14ac:dyDescent="0.25">
      <c r="A40" s="149"/>
      <c r="B40" s="152"/>
      <c r="C40" s="6" t="s">
        <v>50</v>
      </c>
      <c r="D40" s="154"/>
      <c r="E40" s="44">
        <f>E39+2000</f>
        <v>127950</v>
      </c>
      <c r="F40" s="44">
        <f>F39+2000</f>
        <v>94950</v>
      </c>
      <c r="G40" s="196"/>
      <c r="H40" s="35">
        <f t="shared" si="6"/>
        <v>179130</v>
      </c>
      <c r="I40" s="35">
        <f t="shared" si="6"/>
        <v>132930</v>
      </c>
    </row>
    <row r="41" spans="1:9" ht="13.5" thickBot="1" x14ac:dyDescent="0.25">
      <c r="A41" s="276"/>
      <c r="B41" s="276"/>
      <c r="C41" s="276"/>
      <c r="D41" s="276"/>
      <c r="E41" s="276"/>
      <c r="F41" s="276"/>
      <c r="G41" s="276"/>
      <c r="H41" s="276"/>
      <c r="I41" s="276"/>
    </row>
  </sheetData>
  <sheetProtection algorithmName="SHA-512" hashValue="1DpHF/KmcKosZtICIMjordru+51R6nk0+QGWkmFBwFeqfFDk337IKOYgFs0Dx5QLQWvqefWWgUe8aIYtXHRJ6A==" saltValue="K0L8DQ6dpEJXVtptJ9c3Sw==" spinCount="100000" sheet="1" objects="1" scenarios="1"/>
  <mergeCells count="37">
    <mergeCell ref="A1:H1"/>
    <mergeCell ref="E4:F8"/>
    <mergeCell ref="A12:A19"/>
    <mergeCell ref="B12:B19"/>
    <mergeCell ref="E12:F16"/>
    <mergeCell ref="H12:I16"/>
    <mergeCell ref="A4:A11"/>
    <mergeCell ref="B4:B11"/>
    <mergeCell ref="H4:I8"/>
    <mergeCell ref="D9:D11"/>
    <mergeCell ref="A2:A3"/>
    <mergeCell ref="B2:B3"/>
    <mergeCell ref="C2:C3"/>
    <mergeCell ref="D2:F2"/>
    <mergeCell ref="G2:I2"/>
    <mergeCell ref="A21:I21"/>
    <mergeCell ref="D17:D19"/>
    <mergeCell ref="G17:G19"/>
    <mergeCell ref="A20:I20"/>
    <mergeCell ref="A22:I22"/>
    <mergeCell ref="A23:A24"/>
    <mergeCell ref="B23:B24"/>
    <mergeCell ref="C23:C24"/>
    <mergeCell ref="D23:F23"/>
    <mergeCell ref="G23:I23"/>
    <mergeCell ref="A25:A32"/>
    <mergeCell ref="B25:B32"/>
    <mergeCell ref="A41:I41"/>
    <mergeCell ref="D38:D40"/>
    <mergeCell ref="G38:G40"/>
    <mergeCell ref="A33:A40"/>
    <mergeCell ref="B33:B40"/>
    <mergeCell ref="H25:I29"/>
    <mergeCell ref="E25:F29"/>
    <mergeCell ref="D30:D32"/>
    <mergeCell ref="E33:F37"/>
    <mergeCell ref="H33:I37"/>
  </mergeCells>
  <hyperlinks>
    <hyperlink ref="A4" r:id="rId1" display="http://www.oocl.com/india/eng/localinformation/localsurcharges/Local+Surcharge+for+Mundra.htm" xr:uid="{53A3AAC2-A83C-42B2-A789-65BBFB9ADF15}"/>
    <hyperlink ref="I1" location="'IHL CITY-ICD LIST'!A1" display="HOME" xr:uid="{3C95A0E3-343F-424E-A6CF-5DAFB3BD3E1C}"/>
    <hyperlink ref="A25" r:id="rId2" display="http://www.oocl.com/india/eng/localinformation/localsurcharges/Local+Surcharge+for+Mundra.htm" xr:uid="{3EDA29BD-2F5C-4012-B25A-8ED893345E20}"/>
  </hyperlinks>
  <pageMargins left="0.7" right="0.7" top="0.75" bottom="0.75" header="0.3" footer="0.3"/>
  <pageSetup paperSize="9" scale="54" orientation="portrait"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980A-6891-4565-A2EE-5C128A8DEA67}">
  <dimension ref="A1:I11"/>
  <sheetViews>
    <sheetView showZeros="0" view="pageBreakPreview" zoomScale="145" zoomScaleNormal="115" zoomScaleSheetLayoutView="145" workbookViewId="0">
      <selection activeCell="I1" sqref="I1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24" t="s">
        <v>264</v>
      </c>
      <c r="B1" s="125"/>
      <c r="C1" s="125"/>
      <c r="D1" s="125"/>
      <c r="E1" s="125"/>
      <c r="F1" s="125"/>
      <c r="G1" s="125"/>
      <c r="H1" s="125"/>
      <c r="I1" s="11" t="s">
        <v>106</v>
      </c>
    </row>
    <row r="2" spans="1:9" x14ac:dyDescent="0.2">
      <c r="A2" s="127" t="s">
        <v>18</v>
      </c>
      <c r="B2" s="128" t="s">
        <v>19</v>
      </c>
      <c r="C2" s="128" t="s">
        <v>20</v>
      </c>
      <c r="D2" s="128" t="s">
        <v>33</v>
      </c>
      <c r="E2" s="128"/>
      <c r="F2" s="128"/>
      <c r="G2" s="129" t="s">
        <v>30</v>
      </c>
      <c r="H2" s="130"/>
      <c r="I2" s="130"/>
    </row>
    <row r="3" spans="1:9" x14ac:dyDescent="0.2">
      <c r="A3" s="127"/>
      <c r="B3" s="128"/>
      <c r="C3" s="128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">
      <c r="A4" s="105" t="s">
        <v>24</v>
      </c>
      <c r="B4" s="106" t="s">
        <v>25</v>
      </c>
      <c r="C4" s="7" t="s">
        <v>40</v>
      </c>
      <c r="D4" s="44">
        <v>63140</v>
      </c>
      <c r="E4" s="110"/>
      <c r="F4" s="113"/>
      <c r="G4" s="27">
        <f>D4*1.4</f>
        <v>88396</v>
      </c>
      <c r="H4" s="117"/>
      <c r="I4" s="118"/>
    </row>
    <row r="5" spans="1:9" x14ac:dyDescent="0.2">
      <c r="A5" s="105"/>
      <c r="B5" s="106"/>
      <c r="C5" s="7" t="s">
        <v>41</v>
      </c>
      <c r="D5" s="44">
        <v>72490</v>
      </c>
      <c r="E5" s="111"/>
      <c r="F5" s="114"/>
      <c r="G5" s="27">
        <f>D5*1.4</f>
        <v>101486</v>
      </c>
      <c r="H5" s="119"/>
      <c r="I5" s="120"/>
    </row>
    <row r="6" spans="1:9" x14ac:dyDescent="0.2">
      <c r="A6" s="105"/>
      <c r="B6" s="106"/>
      <c r="C6" s="7" t="s">
        <v>42</v>
      </c>
      <c r="D6" s="44">
        <v>79420</v>
      </c>
      <c r="E6" s="111"/>
      <c r="F6" s="114"/>
      <c r="G6" s="5">
        <f>D6*1.4</f>
        <v>111188</v>
      </c>
      <c r="H6" s="119"/>
      <c r="I6" s="120"/>
    </row>
    <row r="7" spans="1:9" x14ac:dyDescent="0.2">
      <c r="A7" s="105"/>
      <c r="B7" s="106"/>
      <c r="C7" s="7" t="s">
        <v>48</v>
      </c>
      <c r="D7" s="44">
        <v>88440</v>
      </c>
      <c r="E7" s="111"/>
      <c r="F7" s="114"/>
      <c r="G7" s="5">
        <f>D7*1.4</f>
        <v>123815.99999999999</v>
      </c>
      <c r="H7" s="119"/>
      <c r="I7" s="120"/>
    </row>
    <row r="8" spans="1:9" x14ac:dyDescent="0.2">
      <c r="A8" s="105"/>
      <c r="B8" s="106"/>
      <c r="C8" s="7" t="s">
        <v>49</v>
      </c>
      <c r="D8" s="44">
        <v>98890</v>
      </c>
      <c r="E8" s="115"/>
      <c r="F8" s="116"/>
      <c r="G8" s="5">
        <f>D8*1.4</f>
        <v>138446</v>
      </c>
      <c r="H8" s="121"/>
      <c r="I8" s="122"/>
    </row>
    <row r="9" spans="1:9" x14ac:dyDescent="0.2">
      <c r="A9" s="105"/>
      <c r="B9" s="106"/>
      <c r="C9" s="7" t="s">
        <v>43</v>
      </c>
      <c r="D9" s="110"/>
      <c r="E9" s="44">
        <v>124300</v>
      </c>
      <c r="F9" s="44">
        <v>98890</v>
      </c>
      <c r="G9" s="117"/>
      <c r="H9" s="27">
        <f t="shared" ref="H9:I11" si="0">E9*1.4</f>
        <v>174020</v>
      </c>
      <c r="I9" s="27">
        <f t="shared" si="0"/>
        <v>138446</v>
      </c>
    </row>
    <row r="10" spans="1:9" x14ac:dyDescent="0.2">
      <c r="A10" s="105"/>
      <c r="B10" s="106"/>
      <c r="C10" s="7" t="s">
        <v>51</v>
      </c>
      <c r="D10" s="111"/>
      <c r="E10" s="44">
        <v>137280</v>
      </c>
      <c r="F10" s="44">
        <v>115830</v>
      </c>
      <c r="G10" s="119"/>
      <c r="H10" s="27">
        <f t="shared" si="0"/>
        <v>192192</v>
      </c>
      <c r="I10" s="27">
        <f t="shared" si="0"/>
        <v>162162</v>
      </c>
    </row>
    <row r="11" spans="1:9" x14ac:dyDescent="0.2">
      <c r="A11" s="105"/>
      <c r="B11" s="106"/>
      <c r="C11" s="7" t="s">
        <v>49</v>
      </c>
      <c r="D11" s="115"/>
      <c r="E11" s="44">
        <f>E10+2000</f>
        <v>139280</v>
      </c>
      <c r="F11" s="44">
        <f>F10+2000</f>
        <v>117830</v>
      </c>
      <c r="G11" s="121"/>
      <c r="H11" s="27">
        <f t="shared" si="0"/>
        <v>194992</v>
      </c>
      <c r="I11" s="27">
        <f t="shared" si="0"/>
        <v>164962</v>
      </c>
    </row>
  </sheetData>
  <sheetProtection algorithmName="SHA-512" hashValue="4OO5YsoXVJX1/T9/YZB7HujXtH5B7MHkcY5vPZHxEczVm+V5HoNk2mVh8Cwl8869zOYo18nWt3OZZFDp87wVjw==" saltValue="N7T3ZpOc/4A5r+v+/y9XHw==" spinCount="100000" sheet="1" objects="1" scenarios="1"/>
  <mergeCells count="12">
    <mergeCell ref="A1:H1"/>
    <mergeCell ref="A4:A11"/>
    <mergeCell ref="B4:B11"/>
    <mergeCell ref="E4:F8"/>
    <mergeCell ref="H4:I8"/>
    <mergeCell ref="A2:A3"/>
    <mergeCell ref="B2:B3"/>
    <mergeCell ref="C2:C3"/>
    <mergeCell ref="D2:F2"/>
    <mergeCell ref="G2:I2"/>
    <mergeCell ref="D9:D11"/>
    <mergeCell ref="G9:G11"/>
  </mergeCells>
  <hyperlinks>
    <hyperlink ref="A4" r:id="rId1" display="http://www.oocl.com/india/eng/localinformation/localsurcharges/default.htm" xr:uid="{0FEA4381-8A03-4675-A06A-9534A9A8D380}"/>
    <hyperlink ref="I1" location="'IHL CITY-ICD LIST'!A1" display="HOME" xr:uid="{8F430F58-53E5-4A4C-9C8A-13A714316E74}"/>
  </hyperlinks>
  <pageMargins left="0.75" right="0.75" top="1" bottom="1" header="0.5" footer="0.5"/>
  <pageSetup paperSize="9" scale="58" orientation="portrait" r:id="rId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F60F-12B6-4D70-9F38-C5A5E294DCD1}">
  <dimension ref="A1:I27"/>
  <sheetViews>
    <sheetView showZeros="0" view="pageBreakPreview" zoomScale="145" zoomScaleNormal="115" zoomScaleSheetLayoutView="145" workbookViewId="0">
      <selection activeCell="I1" sqref="I1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24" t="s">
        <v>268</v>
      </c>
      <c r="B1" s="125"/>
      <c r="C1" s="125"/>
      <c r="D1" s="125"/>
      <c r="E1" s="125"/>
      <c r="F1" s="125"/>
      <c r="G1" s="125"/>
      <c r="H1" s="126"/>
      <c r="I1" s="40" t="s">
        <v>106</v>
      </c>
    </row>
    <row r="2" spans="1:9" x14ac:dyDescent="0.2">
      <c r="A2" s="127" t="s">
        <v>18</v>
      </c>
      <c r="B2" s="128" t="s">
        <v>19</v>
      </c>
      <c r="C2" s="128" t="s">
        <v>20</v>
      </c>
      <c r="D2" s="128" t="s">
        <v>33</v>
      </c>
      <c r="E2" s="128"/>
      <c r="F2" s="128"/>
      <c r="G2" s="129" t="s">
        <v>30</v>
      </c>
      <c r="H2" s="130"/>
      <c r="I2" s="130"/>
    </row>
    <row r="3" spans="1:9" x14ac:dyDescent="0.2">
      <c r="A3" s="127"/>
      <c r="B3" s="128"/>
      <c r="C3" s="128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">
      <c r="A4" s="105" t="s">
        <v>24</v>
      </c>
      <c r="B4" s="106" t="s">
        <v>25</v>
      </c>
      <c r="C4" s="7" t="s">
        <v>40</v>
      </c>
      <c r="D4" s="44">
        <v>52500</v>
      </c>
      <c r="E4" s="110"/>
      <c r="F4" s="113"/>
      <c r="G4" s="27">
        <f>D4*1.4</f>
        <v>73500</v>
      </c>
      <c r="H4" s="117"/>
      <c r="I4" s="118"/>
    </row>
    <row r="5" spans="1:9" x14ac:dyDescent="0.2">
      <c r="A5" s="105"/>
      <c r="B5" s="106"/>
      <c r="C5" s="7" t="s">
        <v>41</v>
      </c>
      <c r="D5" s="44">
        <v>59900</v>
      </c>
      <c r="E5" s="111"/>
      <c r="F5" s="114"/>
      <c r="G5" s="27">
        <f>D5*1.4</f>
        <v>83860</v>
      </c>
      <c r="H5" s="119"/>
      <c r="I5" s="120"/>
    </row>
    <row r="6" spans="1:9" x14ac:dyDescent="0.2">
      <c r="A6" s="105"/>
      <c r="B6" s="106"/>
      <c r="C6" s="7" t="s">
        <v>42</v>
      </c>
      <c r="D6" s="44">
        <v>67400</v>
      </c>
      <c r="E6" s="111"/>
      <c r="F6" s="114"/>
      <c r="G6" s="5">
        <f>D6*1.4</f>
        <v>94360</v>
      </c>
      <c r="H6" s="119"/>
      <c r="I6" s="120"/>
    </row>
    <row r="7" spans="1:9" x14ac:dyDescent="0.2">
      <c r="A7" s="105"/>
      <c r="B7" s="106"/>
      <c r="C7" s="7" t="s">
        <v>48</v>
      </c>
      <c r="D7" s="44">
        <v>72400</v>
      </c>
      <c r="E7" s="111"/>
      <c r="F7" s="114"/>
      <c r="G7" s="5">
        <f>D7*1.4</f>
        <v>101360</v>
      </c>
      <c r="H7" s="119"/>
      <c r="I7" s="120"/>
    </row>
    <row r="8" spans="1:9" x14ac:dyDescent="0.2">
      <c r="A8" s="105"/>
      <c r="B8" s="106"/>
      <c r="C8" s="7" t="s">
        <v>49</v>
      </c>
      <c r="D8" s="44">
        <v>78400</v>
      </c>
      <c r="E8" s="115"/>
      <c r="F8" s="116"/>
      <c r="G8" s="5">
        <f>D8*1.4</f>
        <v>109760</v>
      </c>
      <c r="H8" s="121"/>
      <c r="I8" s="122"/>
    </row>
    <row r="9" spans="1:9" x14ac:dyDescent="0.2">
      <c r="A9" s="105"/>
      <c r="B9" s="106"/>
      <c r="C9" s="7" t="s">
        <v>43</v>
      </c>
      <c r="D9" s="110"/>
      <c r="E9" s="44">
        <v>118800</v>
      </c>
      <c r="F9" s="44">
        <v>95300</v>
      </c>
      <c r="G9" s="117"/>
      <c r="H9" s="27">
        <f t="shared" ref="H9:I11" si="0">E9*1.4</f>
        <v>166320</v>
      </c>
      <c r="I9" s="27">
        <f t="shared" si="0"/>
        <v>133420</v>
      </c>
    </row>
    <row r="10" spans="1:9" x14ac:dyDescent="0.2">
      <c r="A10" s="105"/>
      <c r="B10" s="106"/>
      <c r="C10" s="7" t="s">
        <v>51</v>
      </c>
      <c r="D10" s="111"/>
      <c r="E10" s="44">
        <v>125800</v>
      </c>
      <c r="F10" s="44">
        <v>109800</v>
      </c>
      <c r="G10" s="119"/>
      <c r="H10" s="27">
        <f t="shared" si="0"/>
        <v>176120</v>
      </c>
      <c r="I10" s="27">
        <f t="shared" si="0"/>
        <v>153720</v>
      </c>
    </row>
    <row r="11" spans="1:9" x14ac:dyDescent="0.2">
      <c r="A11" s="105"/>
      <c r="B11" s="106"/>
      <c r="C11" s="7" t="s">
        <v>49</v>
      </c>
      <c r="D11" s="115"/>
      <c r="E11" s="44">
        <f>E10+2000</f>
        <v>127800</v>
      </c>
      <c r="F11" s="44">
        <f>F10+2000</f>
        <v>111800</v>
      </c>
      <c r="G11" s="121"/>
      <c r="H11" s="27">
        <f t="shared" si="0"/>
        <v>178920</v>
      </c>
      <c r="I11" s="27">
        <f t="shared" si="0"/>
        <v>156520</v>
      </c>
    </row>
    <row r="12" spans="1:9" x14ac:dyDescent="0.2">
      <c r="A12" s="103" t="s">
        <v>27</v>
      </c>
      <c r="B12" s="104" t="s">
        <v>25</v>
      </c>
      <c r="C12" s="7" t="s">
        <v>40</v>
      </c>
      <c r="D12" s="44">
        <v>51303</v>
      </c>
      <c r="E12" s="110"/>
      <c r="F12" s="113"/>
      <c r="G12" s="5">
        <f>D12*1.4</f>
        <v>71824.2</v>
      </c>
      <c r="H12" s="117"/>
      <c r="I12" s="118"/>
    </row>
    <row r="13" spans="1:9" x14ac:dyDescent="0.2">
      <c r="A13" s="103"/>
      <c r="B13" s="104"/>
      <c r="C13" s="7" t="s">
        <v>41</v>
      </c>
      <c r="D13" s="44">
        <v>57813</v>
      </c>
      <c r="E13" s="111"/>
      <c r="F13" s="114"/>
      <c r="G13" s="5">
        <f>D13*1.4</f>
        <v>80938.2</v>
      </c>
      <c r="H13" s="119"/>
      <c r="I13" s="120"/>
    </row>
    <row r="14" spans="1:9" x14ac:dyDescent="0.2">
      <c r="A14" s="103"/>
      <c r="B14" s="104"/>
      <c r="C14" s="7" t="s">
        <v>42</v>
      </c>
      <c r="D14" s="44">
        <v>62433</v>
      </c>
      <c r="E14" s="111"/>
      <c r="F14" s="114"/>
      <c r="G14" s="5">
        <f>D14*1.4</f>
        <v>87406.2</v>
      </c>
      <c r="H14" s="119"/>
      <c r="I14" s="120"/>
    </row>
    <row r="15" spans="1:9" x14ac:dyDescent="0.2">
      <c r="A15" s="103"/>
      <c r="B15" s="104"/>
      <c r="C15" s="7" t="s">
        <v>48</v>
      </c>
      <c r="D15" s="44">
        <v>66633</v>
      </c>
      <c r="E15" s="111"/>
      <c r="F15" s="114"/>
      <c r="G15" s="5">
        <f>D15*1.4</f>
        <v>93286.2</v>
      </c>
      <c r="H15" s="119"/>
      <c r="I15" s="120"/>
    </row>
    <row r="16" spans="1:9" x14ac:dyDescent="0.2">
      <c r="A16" s="103"/>
      <c r="B16" s="104"/>
      <c r="C16" s="7" t="s">
        <v>49</v>
      </c>
      <c r="D16" s="44">
        <v>73878</v>
      </c>
      <c r="E16" s="115"/>
      <c r="F16" s="116"/>
      <c r="G16" s="47">
        <f>D16*1.4</f>
        <v>103429.2</v>
      </c>
      <c r="H16" s="121"/>
      <c r="I16" s="122"/>
    </row>
    <row r="17" spans="1:9" x14ac:dyDescent="0.2">
      <c r="A17" s="103"/>
      <c r="B17" s="104"/>
      <c r="C17" s="7" t="s">
        <v>43</v>
      </c>
      <c r="D17" s="110"/>
      <c r="E17" s="44">
        <v>86802</v>
      </c>
      <c r="F17" s="44">
        <v>86802</v>
      </c>
      <c r="G17" s="117"/>
      <c r="H17" s="5">
        <f t="shared" ref="H17:I19" si="1">E17*1.4</f>
        <v>121522.79999999999</v>
      </c>
      <c r="I17" s="5">
        <f t="shared" si="1"/>
        <v>121522.79999999999</v>
      </c>
    </row>
    <row r="18" spans="1:9" x14ac:dyDescent="0.2">
      <c r="A18" s="103"/>
      <c r="B18" s="104"/>
      <c r="C18" s="7" t="s">
        <v>51</v>
      </c>
      <c r="D18" s="111"/>
      <c r="E18" s="44">
        <v>93627</v>
      </c>
      <c r="F18" s="44">
        <v>93627</v>
      </c>
      <c r="G18" s="119"/>
      <c r="H18" s="5">
        <f t="shared" si="1"/>
        <v>131077.79999999999</v>
      </c>
      <c r="I18" s="5">
        <f t="shared" si="1"/>
        <v>131077.79999999999</v>
      </c>
    </row>
    <row r="19" spans="1:9" x14ac:dyDescent="0.2">
      <c r="A19" s="103"/>
      <c r="B19" s="104"/>
      <c r="C19" s="7" t="s">
        <v>49</v>
      </c>
      <c r="D19" s="115"/>
      <c r="E19" s="44">
        <f>E18+2000</f>
        <v>95627</v>
      </c>
      <c r="F19" s="44">
        <f>F18+2000</f>
        <v>95627</v>
      </c>
      <c r="G19" s="121"/>
      <c r="H19" s="5">
        <f t="shared" si="1"/>
        <v>133877.79999999999</v>
      </c>
      <c r="I19" s="5">
        <f t="shared" si="1"/>
        <v>133877.79999999999</v>
      </c>
    </row>
    <row r="20" spans="1:9" x14ac:dyDescent="0.2">
      <c r="A20" s="103" t="s">
        <v>38</v>
      </c>
      <c r="B20" s="104" t="s">
        <v>25</v>
      </c>
      <c r="C20" s="7" t="s">
        <v>40</v>
      </c>
      <c r="D20" s="38">
        <v>49655</v>
      </c>
      <c r="E20" s="110"/>
      <c r="F20" s="113"/>
      <c r="G20" s="5">
        <f>D20*1.4</f>
        <v>69517</v>
      </c>
      <c r="H20" s="117">
        <f>+E20+(E20*0.4)</f>
        <v>0</v>
      </c>
      <c r="I20" s="118"/>
    </row>
    <row r="21" spans="1:9" x14ac:dyDescent="0.2">
      <c r="A21" s="107"/>
      <c r="B21" s="104"/>
      <c r="C21" s="7" t="s">
        <v>41</v>
      </c>
      <c r="D21" s="38">
        <v>56270</v>
      </c>
      <c r="E21" s="111"/>
      <c r="F21" s="114"/>
      <c r="G21" s="5">
        <f>D21*1.4</f>
        <v>78778</v>
      </c>
      <c r="H21" s="119"/>
      <c r="I21" s="120"/>
    </row>
    <row r="22" spans="1:9" x14ac:dyDescent="0.2">
      <c r="A22" s="107"/>
      <c r="B22" s="104"/>
      <c r="C22" s="7" t="s">
        <v>42</v>
      </c>
      <c r="D22" s="38">
        <v>61625</v>
      </c>
      <c r="E22" s="111"/>
      <c r="F22" s="114"/>
      <c r="G22" s="5">
        <f>D22*1.4</f>
        <v>86275</v>
      </c>
      <c r="H22" s="119"/>
      <c r="I22" s="120"/>
    </row>
    <row r="23" spans="1:9" x14ac:dyDescent="0.2">
      <c r="A23" s="107"/>
      <c r="B23" s="104"/>
      <c r="C23" s="7" t="s">
        <v>48</v>
      </c>
      <c r="D23" s="38">
        <v>65825</v>
      </c>
      <c r="E23" s="111"/>
      <c r="F23" s="114"/>
      <c r="G23" s="5">
        <f>D23*1.4</f>
        <v>92155</v>
      </c>
      <c r="H23" s="119"/>
      <c r="I23" s="120"/>
    </row>
    <row r="24" spans="1:9" x14ac:dyDescent="0.2">
      <c r="A24" s="107"/>
      <c r="B24" s="104"/>
      <c r="C24" s="7" t="s">
        <v>49</v>
      </c>
      <c r="D24" s="38">
        <v>72440</v>
      </c>
      <c r="E24" s="115"/>
      <c r="F24" s="116"/>
      <c r="G24" s="5">
        <f>D24*1.4</f>
        <v>101416</v>
      </c>
      <c r="H24" s="121"/>
      <c r="I24" s="122"/>
    </row>
    <row r="25" spans="1:9" x14ac:dyDescent="0.2">
      <c r="A25" s="107"/>
      <c r="B25" s="104"/>
      <c r="C25" s="7" t="s">
        <v>43</v>
      </c>
      <c r="D25" s="110"/>
      <c r="E25" s="38">
        <v>84415</v>
      </c>
      <c r="F25" s="38">
        <v>84415</v>
      </c>
      <c r="G25" s="117"/>
      <c r="H25" s="5">
        <f t="shared" ref="H25:I27" si="2">E25*1.4</f>
        <v>118180.99999999999</v>
      </c>
      <c r="I25" s="5">
        <f t="shared" si="2"/>
        <v>118180.99999999999</v>
      </c>
    </row>
    <row r="26" spans="1:9" x14ac:dyDescent="0.2">
      <c r="A26" s="107"/>
      <c r="B26" s="104"/>
      <c r="C26" s="7" t="s">
        <v>51</v>
      </c>
      <c r="D26" s="111"/>
      <c r="E26" s="38">
        <v>93760</v>
      </c>
      <c r="F26" s="38">
        <v>93760</v>
      </c>
      <c r="G26" s="119"/>
      <c r="H26" s="5">
        <f t="shared" si="2"/>
        <v>131264</v>
      </c>
      <c r="I26" s="5">
        <f t="shared" si="2"/>
        <v>131264</v>
      </c>
    </row>
    <row r="27" spans="1:9" ht="13.5" thickBot="1" x14ac:dyDescent="0.25">
      <c r="A27" s="108"/>
      <c r="B27" s="109"/>
      <c r="C27" s="8" t="s">
        <v>49</v>
      </c>
      <c r="D27" s="112"/>
      <c r="E27" s="38">
        <f>E26+2000</f>
        <v>95760</v>
      </c>
      <c r="F27" s="38">
        <f>F26+2000</f>
        <v>95760</v>
      </c>
      <c r="G27" s="123"/>
      <c r="H27" s="6">
        <f t="shared" si="2"/>
        <v>134064</v>
      </c>
      <c r="I27" s="6">
        <f t="shared" si="2"/>
        <v>134064</v>
      </c>
    </row>
  </sheetData>
  <sheetProtection algorithmName="SHA-512" hashValue="p6Z5+cxYg/xnxGtH8qCrHFpplTY7UwUvonJ2zYwc3PzbsS87ru+I+86L9Q4iq/9iudkUCAnMcqVJgsvIw+GceQ==" saltValue="7/vxUIH801fCkorAbJ1Xdg==" spinCount="100000" sheet="1" objects="1" scenarios="1"/>
  <mergeCells count="24">
    <mergeCell ref="A1:H1"/>
    <mergeCell ref="A4:A11"/>
    <mergeCell ref="B4:B11"/>
    <mergeCell ref="E4:F8"/>
    <mergeCell ref="H4:I8"/>
    <mergeCell ref="A2:A3"/>
    <mergeCell ref="B2:B3"/>
    <mergeCell ref="C2:C3"/>
    <mergeCell ref="D2:F2"/>
    <mergeCell ref="G2:I2"/>
    <mergeCell ref="A12:A19"/>
    <mergeCell ref="B12:B19"/>
    <mergeCell ref="E12:F16"/>
    <mergeCell ref="H12:I16"/>
    <mergeCell ref="D9:D11"/>
    <mergeCell ref="G9:G11"/>
    <mergeCell ref="D17:D19"/>
    <mergeCell ref="G17:G19"/>
    <mergeCell ref="A20:A27"/>
    <mergeCell ref="B20:B27"/>
    <mergeCell ref="E20:F24"/>
    <mergeCell ref="H20:I24"/>
    <mergeCell ref="D25:D27"/>
    <mergeCell ref="G25:G27"/>
  </mergeCells>
  <hyperlinks>
    <hyperlink ref="A4" r:id="rId1" display="http://www.oocl.com/india/eng/localinformation/localsurcharges/default.htm" xr:uid="{99DEA938-2E94-4538-8417-B04A3ED284ED}"/>
    <hyperlink ref="A12" r:id="rId2" display="http://www.oocl.com/india/eng/localinformation/localsurcharges/Local+Surcharge+for+Mundra.htm" xr:uid="{1CCEF42D-4EBD-4A44-980A-AFE4881546A1}"/>
    <hyperlink ref="I1" location="'IHL CITY-ICD LIST'!A1" display="HOME" xr:uid="{20D10307-2E3B-4430-814E-F103B6F60228}"/>
  </hyperlinks>
  <pageMargins left="0.75" right="0.75" top="1" bottom="1" header="0.5" footer="0.5"/>
  <pageSetup paperSize="9" scale="58" orientation="portrait" r:id="rId3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C747-3220-41D0-9F15-CDF162B9F945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229" t="s">
        <v>269</v>
      </c>
      <c r="B1" s="230"/>
      <c r="C1" s="230"/>
      <c r="D1" s="230"/>
      <c r="E1" s="230"/>
      <c r="F1" s="230"/>
      <c r="G1" s="230"/>
      <c r="H1" s="230"/>
      <c r="I1" s="39" t="s">
        <v>106</v>
      </c>
    </row>
    <row r="2" spans="1:9" x14ac:dyDescent="0.2">
      <c r="A2" s="136" t="s">
        <v>18</v>
      </c>
      <c r="B2" s="136" t="s">
        <v>19</v>
      </c>
      <c r="C2" s="136" t="s">
        <v>20</v>
      </c>
      <c r="D2" s="136" t="s">
        <v>33</v>
      </c>
      <c r="E2" s="136"/>
      <c r="F2" s="136"/>
      <c r="G2" s="136" t="s">
        <v>30</v>
      </c>
      <c r="H2" s="136"/>
      <c r="I2" s="136"/>
    </row>
    <row r="3" spans="1:9" x14ac:dyDescent="0.2">
      <c r="A3" s="138"/>
      <c r="B3" s="138"/>
      <c r="C3" s="138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72" t="s">
        <v>27</v>
      </c>
      <c r="B4" s="104" t="s">
        <v>25</v>
      </c>
      <c r="C4" s="5" t="s">
        <v>40</v>
      </c>
      <c r="D4" s="44">
        <v>66283</v>
      </c>
      <c r="E4" s="104"/>
      <c r="F4" s="104"/>
      <c r="G4" s="27">
        <f>D4*1.4</f>
        <v>92796.2</v>
      </c>
      <c r="H4" s="173"/>
      <c r="I4" s="173"/>
    </row>
    <row r="5" spans="1:9" x14ac:dyDescent="0.2">
      <c r="A5" s="172"/>
      <c r="B5" s="104"/>
      <c r="C5" s="5" t="s">
        <v>41</v>
      </c>
      <c r="D5" s="44">
        <v>71333</v>
      </c>
      <c r="E5" s="104"/>
      <c r="F5" s="104"/>
      <c r="G5" s="27">
        <f>D5*1.4</f>
        <v>99866.2</v>
      </c>
      <c r="H5" s="173"/>
      <c r="I5" s="173"/>
    </row>
    <row r="6" spans="1:9" x14ac:dyDescent="0.2">
      <c r="A6" s="172"/>
      <c r="B6" s="104"/>
      <c r="C6" s="5" t="s">
        <v>42</v>
      </c>
      <c r="D6" s="44">
        <v>76633</v>
      </c>
      <c r="E6" s="104"/>
      <c r="F6" s="104"/>
      <c r="G6" s="27">
        <f>D6*1.4</f>
        <v>107286.2</v>
      </c>
      <c r="H6" s="173"/>
      <c r="I6" s="173"/>
    </row>
    <row r="7" spans="1:9" x14ac:dyDescent="0.2">
      <c r="A7" s="172"/>
      <c r="B7" s="104"/>
      <c r="C7" s="5" t="s">
        <v>52</v>
      </c>
      <c r="D7" s="44">
        <v>79633</v>
      </c>
      <c r="E7" s="104"/>
      <c r="F7" s="104"/>
      <c r="G7" s="27">
        <f>D7*1.4</f>
        <v>111486.2</v>
      </c>
      <c r="H7" s="173"/>
      <c r="I7" s="173"/>
    </row>
    <row r="8" spans="1:9" x14ac:dyDescent="0.2">
      <c r="A8" s="172"/>
      <c r="B8" s="104"/>
      <c r="C8" s="5" t="s">
        <v>53</v>
      </c>
      <c r="D8" s="44">
        <v>96333</v>
      </c>
      <c r="E8" s="104"/>
      <c r="F8" s="104"/>
      <c r="G8" s="27">
        <f>D8*1.4</f>
        <v>134866.19999999998</v>
      </c>
      <c r="H8" s="173"/>
      <c r="I8" s="173"/>
    </row>
    <row r="9" spans="1:9" x14ac:dyDescent="0.2">
      <c r="A9" s="172"/>
      <c r="B9" s="104"/>
      <c r="C9" s="5" t="s">
        <v>43</v>
      </c>
      <c r="D9" s="104"/>
      <c r="E9" s="44">
        <v>117920</v>
      </c>
      <c r="F9" s="44">
        <v>107762</v>
      </c>
      <c r="G9" s="173"/>
      <c r="H9" s="27">
        <f t="shared" ref="H9:I11" si="0">+E9+(E9*0.4)</f>
        <v>165088</v>
      </c>
      <c r="I9" s="27">
        <f t="shared" si="0"/>
        <v>150866.79999999999</v>
      </c>
    </row>
    <row r="10" spans="1:9" x14ac:dyDescent="0.2">
      <c r="A10" s="172"/>
      <c r="B10" s="104"/>
      <c r="C10" s="5" t="s">
        <v>51</v>
      </c>
      <c r="D10" s="104"/>
      <c r="E10" s="44">
        <v>126500</v>
      </c>
      <c r="F10" s="44">
        <v>110262</v>
      </c>
      <c r="G10" s="173"/>
      <c r="H10" s="27">
        <f t="shared" si="0"/>
        <v>177100</v>
      </c>
      <c r="I10" s="27">
        <f t="shared" si="0"/>
        <v>154366.79999999999</v>
      </c>
    </row>
    <row r="11" spans="1:9" x14ac:dyDescent="0.2">
      <c r="A11" s="172"/>
      <c r="B11" s="104"/>
      <c r="C11" s="5" t="s">
        <v>54</v>
      </c>
      <c r="D11" s="104"/>
      <c r="E11" s="44">
        <f>E10+2000</f>
        <v>128500</v>
      </c>
      <c r="F11" s="44">
        <f>F10+2000</f>
        <v>112262</v>
      </c>
      <c r="G11" s="173"/>
      <c r="H11" s="27">
        <f t="shared" si="0"/>
        <v>179900</v>
      </c>
      <c r="I11" s="27">
        <f t="shared" si="0"/>
        <v>157166.79999999999</v>
      </c>
    </row>
    <row r="12" spans="1:9" x14ac:dyDescent="0.2">
      <c r="A12" s="138" t="s">
        <v>18</v>
      </c>
      <c r="B12" s="138" t="s">
        <v>19</v>
      </c>
      <c r="C12" s="138" t="s">
        <v>20</v>
      </c>
      <c r="D12" s="138" t="s">
        <v>33</v>
      </c>
      <c r="E12" s="138"/>
      <c r="F12" s="138"/>
      <c r="G12" s="138" t="s">
        <v>30</v>
      </c>
      <c r="H12" s="138"/>
      <c r="I12" s="138"/>
    </row>
    <row r="13" spans="1:9" x14ac:dyDescent="0.2">
      <c r="A13" s="138"/>
      <c r="B13" s="138"/>
      <c r="C13" s="138"/>
      <c r="D13" s="28" t="s">
        <v>21</v>
      </c>
      <c r="E13" s="28" t="s">
        <v>22</v>
      </c>
      <c r="F13" s="28" t="s">
        <v>23</v>
      </c>
      <c r="G13" s="28" t="s">
        <v>21</v>
      </c>
      <c r="H13" s="28" t="s">
        <v>22</v>
      </c>
      <c r="I13" s="28" t="s">
        <v>23</v>
      </c>
    </row>
    <row r="14" spans="1:9" x14ac:dyDescent="0.2">
      <c r="A14" s="172" t="s">
        <v>116</v>
      </c>
      <c r="B14" s="104" t="s">
        <v>25</v>
      </c>
      <c r="C14" s="5" t="s">
        <v>40</v>
      </c>
      <c r="D14" s="44">
        <v>68775</v>
      </c>
      <c r="E14" s="104"/>
      <c r="F14" s="104"/>
      <c r="G14" s="27">
        <f>D14*1.4</f>
        <v>96285</v>
      </c>
      <c r="H14" s="173"/>
      <c r="I14" s="173"/>
    </row>
    <row r="15" spans="1:9" x14ac:dyDescent="0.2">
      <c r="A15" s="172"/>
      <c r="B15" s="104"/>
      <c r="C15" s="5" t="s">
        <v>41</v>
      </c>
      <c r="D15" s="44">
        <v>73825</v>
      </c>
      <c r="E15" s="104"/>
      <c r="F15" s="104"/>
      <c r="G15" s="27">
        <f>D15*1.4</f>
        <v>103355</v>
      </c>
      <c r="H15" s="173"/>
      <c r="I15" s="173"/>
    </row>
    <row r="16" spans="1:9" x14ac:dyDescent="0.2">
      <c r="A16" s="172"/>
      <c r="B16" s="104"/>
      <c r="C16" s="5" t="s">
        <v>42</v>
      </c>
      <c r="D16" s="44">
        <v>79225</v>
      </c>
      <c r="E16" s="104"/>
      <c r="F16" s="104"/>
      <c r="G16" s="27">
        <f>D16*1.4</f>
        <v>110915</v>
      </c>
      <c r="H16" s="173"/>
      <c r="I16" s="173"/>
    </row>
    <row r="17" spans="1:9" x14ac:dyDescent="0.2">
      <c r="A17" s="172"/>
      <c r="B17" s="104"/>
      <c r="C17" s="5" t="s">
        <v>52</v>
      </c>
      <c r="D17" s="44">
        <v>82225</v>
      </c>
      <c r="E17" s="104"/>
      <c r="F17" s="104"/>
      <c r="G17" s="27">
        <f>D17*1.4</f>
        <v>115114.99999999999</v>
      </c>
      <c r="H17" s="173"/>
      <c r="I17" s="173"/>
    </row>
    <row r="18" spans="1:9" x14ac:dyDescent="0.2">
      <c r="A18" s="172"/>
      <c r="B18" s="104"/>
      <c r="C18" s="5" t="s">
        <v>53</v>
      </c>
      <c r="D18" s="44">
        <v>99025</v>
      </c>
      <c r="E18" s="104"/>
      <c r="F18" s="104"/>
      <c r="G18" s="27">
        <f>D18*1.4</f>
        <v>138635</v>
      </c>
      <c r="H18" s="173"/>
      <c r="I18" s="173"/>
    </row>
    <row r="19" spans="1:9" x14ac:dyDescent="0.2">
      <c r="A19" s="172"/>
      <c r="B19" s="104"/>
      <c r="C19" s="5" t="s">
        <v>43</v>
      </c>
      <c r="D19" s="104"/>
      <c r="E19" s="44">
        <v>118575</v>
      </c>
      <c r="F19" s="38">
        <v>118575</v>
      </c>
      <c r="G19" s="173"/>
      <c r="H19" s="27">
        <f t="shared" ref="H19:I21" si="1">+E19+(E19*0.4)</f>
        <v>166005</v>
      </c>
      <c r="I19" s="27">
        <f t="shared" si="1"/>
        <v>166005</v>
      </c>
    </row>
    <row r="20" spans="1:9" x14ac:dyDescent="0.2">
      <c r="A20" s="172"/>
      <c r="B20" s="104"/>
      <c r="C20" s="5" t="s">
        <v>51</v>
      </c>
      <c r="D20" s="104"/>
      <c r="E20" s="44">
        <v>121175</v>
      </c>
      <c r="F20" s="38">
        <v>121175</v>
      </c>
      <c r="G20" s="173"/>
      <c r="H20" s="27">
        <f t="shared" si="1"/>
        <v>169645</v>
      </c>
      <c r="I20" s="27">
        <f t="shared" si="1"/>
        <v>169645</v>
      </c>
    </row>
    <row r="21" spans="1:9" x14ac:dyDescent="0.2">
      <c r="A21" s="172"/>
      <c r="B21" s="104"/>
      <c r="C21" s="5" t="s">
        <v>54</v>
      </c>
      <c r="D21" s="104"/>
      <c r="E21" s="44">
        <f>E20+2000</f>
        <v>123175</v>
      </c>
      <c r="F21" s="44">
        <f>F20+2000</f>
        <v>123175</v>
      </c>
      <c r="G21" s="173"/>
      <c r="H21" s="27">
        <f t="shared" si="1"/>
        <v>172445</v>
      </c>
      <c r="I21" s="27">
        <f t="shared" si="1"/>
        <v>172445</v>
      </c>
    </row>
    <row r="22" spans="1:9" x14ac:dyDescent="0.2">
      <c r="D22" s="42"/>
      <c r="E22" s="42"/>
      <c r="F22" s="42"/>
    </row>
    <row r="23" spans="1:9" x14ac:dyDescent="0.2">
      <c r="A23" s="16" t="s">
        <v>235</v>
      </c>
    </row>
  </sheetData>
  <sheetProtection algorithmName="SHA-512" hashValue="Px8tombk06xG+uGXrpnm6c+NgrFLI0iDBHt+3iv4eMG9IATv/zGoCd1QvaXfwgzpm12MONXXgbvbdiDQAfiE0g==" saltValue="wbvn9hLneuRBAVGb31IdRA==" spinCount="100000" sheet="1" objects="1" scenarios="1"/>
  <mergeCells count="23">
    <mergeCell ref="A1:H1"/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D9:D11"/>
    <mergeCell ref="G9:G11"/>
    <mergeCell ref="G19:G21"/>
    <mergeCell ref="A12:A13"/>
    <mergeCell ref="B12:B13"/>
    <mergeCell ref="C12:C13"/>
    <mergeCell ref="D12:F12"/>
    <mergeCell ref="G12:I12"/>
    <mergeCell ref="A14:A21"/>
    <mergeCell ref="B14:B21"/>
    <mergeCell ref="E14:F18"/>
    <mergeCell ref="H14:I18"/>
    <mergeCell ref="D19:D21"/>
  </mergeCells>
  <hyperlinks>
    <hyperlink ref="A4" r:id="rId1" display="http://www.oocl.com/india/eng/localinformation/localsurcharges/default.htm" xr:uid="{0E40D015-B2A4-4F63-9E88-FC453D0D17FA}"/>
    <hyperlink ref="A4:A11" r:id="rId2" display="Nhava Sheva" xr:uid="{BE404B1F-8EA9-4731-823A-7C5DF2777ED5}"/>
    <hyperlink ref="A14" r:id="rId3" display="http://www.oocl.com/india/eng/localinformation/localsurcharges/default.htm" xr:uid="{4BE74915-B62A-466B-BEDC-FC67119D642C}"/>
    <hyperlink ref="A14:A21" r:id="rId4" display="Nhava Sheva" xr:uid="{9C109289-16F6-476D-BB83-090AEDC7711C}"/>
    <hyperlink ref="I1" location="'IHL CITY-ICD LIST'!A1" display="HOME" xr:uid="{EECEBB35-912B-4755-AD49-E65834315778}"/>
  </hyperlinks>
  <pageMargins left="0.7" right="0.7" top="0.75" bottom="0.75" header="0.3" footer="0.3"/>
  <pageSetup paperSize="9" scale="63" orientation="portrait"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0560-C8F2-4BA7-BD11-5E984782C9CA}">
  <dimension ref="A1:I10"/>
  <sheetViews>
    <sheetView showZeros="0" view="pageBreakPreview" zoomScale="145" zoomScaleNormal="115" zoomScaleSheetLayoutView="145" workbookViewId="0">
      <selection activeCell="I1" sqref="I1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24" t="s">
        <v>284</v>
      </c>
      <c r="B1" s="125"/>
      <c r="C1" s="125"/>
      <c r="D1" s="125"/>
      <c r="E1" s="125"/>
      <c r="F1" s="125"/>
      <c r="G1" s="125"/>
      <c r="H1" s="126"/>
      <c r="I1" s="40" t="s">
        <v>106</v>
      </c>
    </row>
    <row r="2" spans="1:9" x14ac:dyDescent="0.2">
      <c r="A2" s="127" t="s">
        <v>18</v>
      </c>
      <c r="B2" s="128" t="s">
        <v>19</v>
      </c>
      <c r="C2" s="128" t="s">
        <v>20</v>
      </c>
      <c r="D2" s="128" t="s">
        <v>33</v>
      </c>
      <c r="E2" s="128"/>
      <c r="F2" s="128"/>
      <c r="G2" s="129" t="s">
        <v>30</v>
      </c>
      <c r="H2" s="130"/>
      <c r="I2" s="130"/>
    </row>
    <row r="3" spans="1:9" x14ac:dyDescent="0.2">
      <c r="A3" s="127"/>
      <c r="B3" s="128"/>
      <c r="C3" s="128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">
      <c r="A4" s="103" t="s">
        <v>55</v>
      </c>
      <c r="B4" s="104" t="s">
        <v>25</v>
      </c>
      <c r="C4" s="7" t="s">
        <v>40</v>
      </c>
      <c r="D4" s="53">
        <v>42950</v>
      </c>
      <c r="E4" s="110"/>
      <c r="F4" s="113"/>
      <c r="G4" s="5">
        <f>D4*1.4</f>
        <v>60129.999999999993</v>
      </c>
      <c r="H4" s="117"/>
      <c r="I4" s="118"/>
    </row>
    <row r="5" spans="1:9" x14ac:dyDescent="0.2">
      <c r="A5" s="103"/>
      <c r="B5" s="104"/>
      <c r="C5" s="7" t="s">
        <v>41</v>
      </c>
      <c r="D5" s="53">
        <v>45950</v>
      </c>
      <c r="E5" s="111"/>
      <c r="F5" s="114"/>
      <c r="G5" s="5">
        <f>D5*1.4</f>
        <v>64329.999999999993</v>
      </c>
      <c r="H5" s="119"/>
      <c r="I5" s="120"/>
    </row>
    <row r="6" spans="1:9" x14ac:dyDescent="0.2">
      <c r="A6" s="103"/>
      <c r="B6" s="104"/>
      <c r="C6" s="7" t="s">
        <v>42</v>
      </c>
      <c r="D6" s="53">
        <v>48950</v>
      </c>
      <c r="E6" s="111"/>
      <c r="F6" s="114"/>
      <c r="G6" s="5">
        <f>D6*1.4</f>
        <v>68530</v>
      </c>
      <c r="H6" s="119"/>
      <c r="I6" s="120"/>
    </row>
    <row r="7" spans="1:9" x14ac:dyDescent="0.2">
      <c r="A7" s="103"/>
      <c r="B7" s="104"/>
      <c r="C7" s="7" t="s">
        <v>48</v>
      </c>
      <c r="D7" s="53">
        <v>50950</v>
      </c>
      <c r="E7" s="111"/>
      <c r="F7" s="114"/>
      <c r="G7" s="5">
        <f>D7*1.4</f>
        <v>71330</v>
      </c>
      <c r="H7" s="119"/>
      <c r="I7" s="120"/>
    </row>
    <row r="8" spans="1:9" x14ac:dyDescent="0.2">
      <c r="A8" s="103"/>
      <c r="B8" s="104"/>
      <c r="C8" s="7" t="s">
        <v>49</v>
      </c>
      <c r="D8" s="53">
        <v>52950</v>
      </c>
      <c r="E8" s="115"/>
      <c r="F8" s="116"/>
      <c r="G8" s="47">
        <f>D8*1.4</f>
        <v>74130</v>
      </c>
      <c r="H8" s="121"/>
      <c r="I8" s="122"/>
    </row>
    <row r="9" spans="1:9" x14ac:dyDescent="0.2">
      <c r="A9" s="103"/>
      <c r="B9" s="104"/>
      <c r="C9" s="7" t="s">
        <v>278</v>
      </c>
      <c r="D9" s="110"/>
      <c r="E9" s="53">
        <v>76200</v>
      </c>
      <c r="F9" s="53">
        <v>76200</v>
      </c>
      <c r="G9" s="117"/>
      <c r="H9" s="5">
        <f t="shared" ref="H9:I10" si="0">E9*1.4</f>
        <v>106680</v>
      </c>
      <c r="I9" s="5">
        <f t="shared" si="0"/>
        <v>106680</v>
      </c>
    </row>
    <row r="10" spans="1:9" x14ac:dyDescent="0.2">
      <c r="A10" s="103"/>
      <c r="B10" s="104"/>
      <c r="C10" s="7" t="s">
        <v>279</v>
      </c>
      <c r="D10" s="111"/>
      <c r="E10" s="53">
        <v>80200</v>
      </c>
      <c r="F10" s="53">
        <v>80200</v>
      </c>
      <c r="G10" s="119"/>
      <c r="H10" s="5">
        <f t="shared" si="0"/>
        <v>112280</v>
      </c>
      <c r="I10" s="5">
        <f t="shared" si="0"/>
        <v>112280</v>
      </c>
    </row>
  </sheetData>
  <sheetProtection algorithmName="SHA-512" hashValue="U2wt/wdTx//qE3OPwmorr2W8XYq3vvo7s8cHACP4QGmaADbyrWxxaERzLjWSdDzXzuOAqXp8LNKVY4X92lzCFA==" saltValue="g+97KgII2jxKkwVSKtAmjw==" spinCount="100000" sheet="1" objects="1" scenarios="1"/>
  <mergeCells count="12">
    <mergeCell ref="A4:A10"/>
    <mergeCell ref="B4:B10"/>
    <mergeCell ref="E4:F8"/>
    <mergeCell ref="H4:I8"/>
    <mergeCell ref="D9:D10"/>
    <mergeCell ref="G9:G10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Local+Surcharge+for+Mundra.htm" xr:uid="{D5CF441E-2B55-4AB4-A468-21D5927936A9}"/>
    <hyperlink ref="I1" location="'IHL CITY-ICD LIST'!A1" display="HOME" xr:uid="{9BF42357-7653-4CB8-9E7D-5FBE7F1A53CE}"/>
  </hyperlinks>
  <pageMargins left="0.75" right="0.75" top="1" bottom="1" header="0.5" footer="0.5"/>
  <pageSetup paperSize="9" scale="58" orientation="portrait" r:id="rId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79CE-C44A-4B9F-8CEA-DA546EBB3280}">
  <dimension ref="A1:I11"/>
  <sheetViews>
    <sheetView showZeros="0" view="pageBreakPreview" zoomScale="145" zoomScaleNormal="115" zoomScaleSheetLayoutView="145" workbookViewId="0">
      <selection activeCell="I1" sqref="I1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24" t="s">
        <v>288</v>
      </c>
      <c r="B1" s="125"/>
      <c r="C1" s="125"/>
      <c r="D1" s="125"/>
      <c r="E1" s="125"/>
      <c r="F1" s="125"/>
      <c r="G1" s="125"/>
      <c r="H1" s="126"/>
      <c r="I1" s="40" t="s">
        <v>106</v>
      </c>
    </row>
    <row r="2" spans="1:9" x14ac:dyDescent="0.2">
      <c r="A2" s="127" t="s">
        <v>18</v>
      </c>
      <c r="B2" s="128" t="s">
        <v>19</v>
      </c>
      <c r="C2" s="128" t="s">
        <v>20</v>
      </c>
      <c r="D2" s="128" t="s">
        <v>33</v>
      </c>
      <c r="E2" s="128"/>
      <c r="F2" s="128"/>
      <c r="G2" s="129" t="s">
        <v>30</v>
      </c>
      <c r="H2" s="130"/>
      <c r="I2" s="130"/>
    </row>
    <row r="3" spans="1:9" x14ac:dyDescent="0.2">
      <c r="A3" s="127"/>
      <c r="B3" s="128"/>
      <c r="C3" s="128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">
      <c r="A4" s="103" t="s">
        <v>289</v>
      </c>
      <c r="B4" s="104" t="s">
        <v>25</v>
      </c>
      <c r="C4" s="7" t="s">
        <v>40</v>
      </c>
      <c r="D4" s="44">
        <v>37500</v>
      </c>
      <c r="E4" s="110"/>
      <c r="F4" s="113"/>
      <c r="G4" s="5">
        <f>D4*1.4</f>
        <v>52500</v>
      </c>
      <c r="H4" s="117"/>
      <c r="I4" s="118"/>
    </row>
    <row r="5" spans="1:9" x14ac:dyDescent="0.2">
      <c r="A5" s="103"/>
      <c r="B5" s="104"/>
      <c r="C5" s="7" t="s">
        <v>41</v>
      </c>
      <c r="D5" s="44">
        <v>42700</v>
      </c>
      <c r="E5" s="111"/>
      <c r="F5" s="114"/>
      <c r="G5" s="5">
        <f t="shared" ref="G5:G8" si="0">D5*1.4</f>
        <v>59779.999999999993</v>
      </c>
      <c r="H5" s="119"/>
      <c r="I5" s="120"/>
    </row>
    <row r="6" spans="1:9" x14ac:dyDescent="0.2">
      <c r="A6" s="103"/>
      <c r="B6" s="104"/>
      <c r="C6" s="7" t="s">
        <v>42</v>
      </c>
      <c r="D6" s="44">
        <v>48800</v>
      </c>
      <c r="E6" s="111"/>
      <c r="F6" s="114"/>
      <c r="G6" s="5">
        <f t="shared" si="0"/>
        <v>68320</v>
      </c>
      <c r="H6" s="119"/>
      <c r="I6" s="120"/>
    </row>
    <row r="7" spans="1:9" x14ac:dyDescent="0.2">
      <c r="A7" s="103"/>
      <c r="B7" s="104"/>
      <c r="C7" s="7" t="s">
        <v>48</v>
      </c>
      <c r="D7" s="44">
        <v>53900</v>
      </c>
      <c r="E7" s="111"/>
      <c r="F7" s="114"/>
      <c r="G7" s="5">
        <f t="shared" si="0"/>
        <v>75460</v>
      </c>
      <c r="H7" s="119"/>
      <c r="I7" s="120"/>
    </row>
    <row r="8" spans="1:9" x14ac:dyDescent="0.2">
      <c r="A8" s="103"/>
      <c r="B8" s="104"/>
      <c r="C8" s="7" t="s">
        <v>53</v>
      </c>
      <c r="D8" s="80">
        <v>57900</v>
      </c>
      <c r="E8" s="59"/>
      <c r="F8" s="60"/>
      <c r="G8" s="5">
        <f t="shared" si="0"/>
        <v>81060</v>
      </c>
      <c r="H8" s="61"/>
      <c r="I8" s="62"/>
    </row>
    <row r="9" spans="1:9" x14ac:dyDescent="0.2">
      <c r="A9" s="103"/>
      <c r="B9" s="104"/>
      <c r="C9" s="7" t="s">
        <v>43</v>
      </c>
      <c r="D9" s="110"/>
      <c r="E9" s="44">
        <v>80000</v>
      </c>
      <c r="F9" s="44">
        <v>63700</v>
      </c>
      <c r="G9" s="117"/>
      <c r="H9" s="5">
        <f t="shared" ref="H9:H11" si="1">E9*1.4</f>
        <v>112000</v>
      </c>
      <c r="I9" s="5">
        <f t="shared" ref="I9:I11" si="2">F9*1.4</f>
        <v>89180</v>
      </c>
    </row>
    <row r="10" spans="1:9" x14ac:dyDescent="0.2">
      <c r="A10" s="103"/>
      <c r="B10" s="104"/>
      <c r="C10" s="7" t="s">
        <v>51</v>
      </c>
      <c r="D10" s="111"/>
      <c r="E10" s="44">
        <v>87800</v>
      </c>
      <c r="F10" s="44">
        <v>71500</v>
      </c>
      <c r="G10" s="119"/>
      <c r="H10" s="5">
        <f t="shared" si="1"/>
        <v>122919.99999999999</v>
      </c>
      <c r="I10" s="5">
        <f t="shared" si="2"/>
        <v>100100</v>
      </c>
    </row>
    <row r="11" spans="1:9" x14ac:dyDescent="0.2">
      <c r="A11" s="103"/>
      <c r="B11" s="104"/>
      <c r="C11" s="7" t="s">
        <v>49</v>
      </c>
      <c r="D11" s="111"/>
      <c r="E11" s="44">
        <v>91800</v>
      </c>
      <c r="F11" s="44">
        <v>75500</v>
      </c>
      <c r="G11" s="119"/>
      <c r="H11" s="5">
        <f t="shared" si="1"/>
        <v>128519.99999999999</v>
      </c>
      <c r="I11" s="5">
        <f t="shared" si="2"/>
        <v>105700</v>
      </c>
    </row>
  </sheetData>
  <mergeCells count="12">
    <mergeCell ref="A4:A11"/>
    <mergeCell ref="B4:B11"/>
    <mergeCell ref="E4:F7"/>
    <mergeCell ref="H4:I7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Local+Surcharge+for+Mundra.htm" xr:uid="{8577FDE9-B7CD-4983-A228-F3DB194A0D89}"/>
    <hyperlink ref="I1" location="'IHL CITY-ICD LIST'!A1" display="HOME" xr:uid="{8D0B7D0D-E734-4C7E-B3C1-C08FDF2DF573}"/>
  </hyperlinks>
  <pageMargins left="0.75" right="0.75" top="1" bottom="1" header="0.5" footer="0.5"/>
  <pageSetup paperSize="9" scale="58" orientation="portrait" r:id="rId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59CB7-ED40-4A38-81C9-40F98D020506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229" t="s">
        <v>299</v>
      </c>
      <c r="B1" s="230"/>
      <c r="C1" s="230"/>
      <c r="D1" s="230"/>
      <c r="E1" s="230"/>
      <c r="F1" s="230"/>
      <c r="G1" s="230"/>
      <c r="H1" s="230"/>
      <c r="I1" s="39" t="s">
        <v>106</v>
      </c>
    </row>
    <row r="2" spans="1:9" x14ac:dyDescent="0.2">
      <c r="A2" s="136" t="s">
        <v>18</v>
      </c>
      <c r="B2" s="136" t="s">
        <v>19</v>
      </c>
      <c r="C2" s="136" t="s">
        <v>20</v>
      </c>
      <c r="D2" s="136" t="s">
        <v>33</v>
      </c>
      <c r="E2" s="136"/>
      <c r="F2" s="136"/>
      <c r="G2" s="136" t="s">
        <v>30</v>
      </c>
      <c r="H2" s="136"/>
      <c r="I2" s="136"/>
    </row>
    <row r="3" spans="1:9" x14ac:dyDescent="0.2">
      <c r="A3" s="138"/>
      <c r="B3" s="138"/>
      <c r="C3" s="138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72" t="s">
        <v>27</v>
      </c>
      <c r="B4" s="104" t="s">
        <v>25</v>
      </c>
      <c r="C4" s="5" t="s">
        <v>40</v>
      </c>
      <c r="D4" s="44">
        <v>59433</v>
      </c>
      <c r="E4" s="104"/>
      <c r="F4" s="104"/>
      <c r="G4" s="27">
        <f>D4*1.4</f>
        <v>83206.2</v>
      </c>
      <c r="H4" s="173"/>
      <c r="I4" s="173"/>
    </row>
    <row r="5" spans="1:9" x14ac:dyDescent="0.2">
      <c r="A5" s="172"/>
      <c r="B5" s="104"/>
      <c r="C5" s="5" t="s">
        <v>41</v>
      </c>
      <c r="D5" s="44">
        <v>67633</v>
      </c>
      <c r="E5" s="104"/>
      <c r="F5" s="104"/>
      <c r="G5" s="27">
        <f>D5*1.4</f>
        <v>94686.2</v>
      </c>
      <c r="H5" s="173"/>
      <c r="I5" s="173"/>
    </row>
    <row r="6" spans="1:9" x14ac:dyDescent="0.2">
      <c r="A6" s="172"/>
      <c r="B6" s="104"/>
      <c r="C6" s="5" t="s">
        <v>42</v>
      </c>
      <c r="D6" s="44">
        <v>77333</v>
      </c>
      <c r="E6" s="104"/>
      <c r="F6" s="104"/>
      <c r="G6" s="27">
        <f>D6*1.4</f>
        <v>108266.2</v>
      </c>
      <c r="H6" s="173"/>
      <c r="I6" s="173"/>
    </row>
    <row r="7" spans="1:9" x14ac:dyDescent="0.2">
      <c r="A7" s="172"/>
      <c r="B7" s="104"/>
      <c r="C7" s="5" t="s">
        <v>52</v>
      </c>
      <c r="D7" s="44">
        <v>83508</v>
      </c>
      <c r="E7" s="104"/>
      <c r="F7" s="104"/>
      <c r="G7" s="27">
        <f>D7*1.4</f>
        <v>116911.2</v>
      </c>
      <c r="H7" s="173"/>
      <c r="I7" s="173"/>
    </row>
    <row r="8" spans="1:9" x14ac:dyDescent="0.2">
      <c r="A8" s="172"/>
      <c r="B8" s="104"/>
      <c r="C8" s="5" t="s">
        <v>53</v>
      </c>
      <c r="D8" s="44">
        <v>91633</v>
      </c>
      <c r="E8" s="104"/>
      <c r="F8" s="104"/>
      <c r="G8" s="27">
        <f>D8*1.4</f>
        <v>128286.2</v>
      </c>
      <c r="H8" s="173"/>
      <c r="I8" s="173"/>
    </row>
    <row r="9" spans="1:9" x14ac:dyDescent="0.2">
      <c r="A9" s="172"/>
      <c r="B9" s="104"/>
      <c r="C9" s="5" t="s">
        <v>43</v>
      </c>
      <c r="D9" s="104"/>
      <c r="E9" s="44">
        <v>116600</v>
      </c>
      <c r="F9" s="44">
        <v>94312</v>
      </c>
      <c r="G9" s="173"/>
      <c r="H9" s="27">
        <f t="shared" ref="H9:I11" si="0">+E9+(E9*0.4)</f>
        <v>163240</v>
      </c>
      <c r="I9" s="27">
        <f t="shared" si="0"/>
        <v>132036.79999999999</v>
      </c>
    </row>
    <row r="10" spans="1:9" x14ac:dyDescent="0.2">
      <c r="A10" s="172"/>
      <c r="B10" s="104"/>
      <c r="C10" s="5" t="s">
        <v>51</v>
      </c>
      <c r="D10" s="104"/>
      <c r="E10" s="44">
        <v>127600</v>
      </c>
      <c r="F10" s="44">
        <v>105112</v>
      </c>
      <c r="G10" s="173"/>
      <c r="H10" s="27">
        <f t="shared" si="0"/>
        <v>178640</v>
      </c>
      <c r="I10" s="27">
        <f t="shared" si="0"/>
        <v>147156.79999999999</v>
      </c>
    </row>
    <row r="11" spans="1:9" x14ac:dyDescent="0.2">
      <c r="A11" s="172"/>
      <c r="B11" s="104"/>
      <c r="C11" s="5" t="s">
        <v>54</v>
      </c>
      <c r="D11" s="104"/>
      <c r="E11" s="44">
        <f>E10+2000</f>
        <v>129600</v>
      </c>
      <c r="F11" s="44">
        <f>F10+2000</f>
        <v>107112</v>
      </c>
      <c r="G11" s="173"/>
      <c r="H11" s="27">
        <f t="shared" si="0"/>
        <v>181440</v>
      </c>
      <c r="I11" s="27">
        <f t="shared" si="0"/>
        <v>149956.79999999999</v>
      </c>
    </row>
    <row r="12" spans="1:9" x14ac:dyDescent="0.2">
      <c r="A12" s="138" t="s">
        <v>18</v>
      </c>
      <c r="B12" s="138" t="s">
        <v>19</v>
      </c>
      <c r="C12" s="138" t="s">
        <v>20</v>
      </c>
      <c r="D12" s="138" t="s">
        <v>33</v>
      </c>
      <c r="E12" s="138"/>
      <c r="F12" s="138"/>
      <c r="G12" s="138" t="s">
        <v>30</v>
      </c>
      <c r="H12" s="138"/>
      <c r="I12" s="138"/>
    </row>
    <row r="13" spans="1:9" x14ac:dyDescent="0.2">
      <c r="A13" s="138"/>
      <c r="B13" s="138"/>
      <c r="C13" s="138"/>
      <c r="D13" s="28" t="s">
        <v>21</v>
      </c>
      <c r="E13" s="28" t="s">
        <v>22</v>
      </c>
      <c r="F13" s="28" t="s">
        <v>23</v>
      </c>
      <c r="G13" s="28" t="s">
        <v>21</v>
      </c>
      <c r="H13" s="28" t="s">
        <v>22</v>
      </c>
      <c r="I13" s="28" t="s">
        <v>23</v>
      </c>
    </row>
    <row r="14" spans="1:9" x14ac:dyDescent="0.2">
      <c r="A14" s="172" t="s">
        <v>116</v>
      </c>
      <c r="B14" s="104" t="s">
        <v>25</v>
      </c>
      <c r="C14" s="5" t="s">
        <v>40</v>
      </c>
      <c r="D14" s="44">
        <v>60825</v>
      </c>
      <c r="E14" s="104"/>
      <c r="F14" s="104"/>
      <c r="G14" s="27">
        <f>D14*1.4</f>
        <v>85155</v>
      </c>
      <c r="H14" s="173"/>
      <c r="I14" s="173"/>
    </row>
    <row r="15" spans="1:9" x14ac:dyDescent="0.2">
      <c r="A15" s="172"/>
      <c r="B15" s="104"/>
      <c r="C15" s="5" t="s">
        <v>41</v>
      </c>
      <c r="D15" s="44">
        <v>65725</v>
      </c>
      <c r="E15" s="104"/>
      <c r="F15" s="104"/>
      <c r="G15" s="27">
        <f>D15*1.4</f>
        <v>92015</v>
      </c>
      <c r="H15" s="173"/>
      <c r="I15" s="173"/>
    </row>
    <row r="16" spans="1:9" x14ac:dyDescent="0.2">
      <c r="A16" s="172"/>
      <c r="B16" s="104"/>
      <c r="C16" s="5" t="s">
        <v>42</v>
      </c>
      <c r="D16" s="44">
        <v>74325</v>
      </c>
      <c r="E16" s="104"/>
      <c r="F16" s="104"/>
      <c r="G16" s="27">
        <f>D16*1.4</f>
        <v>104055</v>
      </c>
      <c r="H16" s="173"/>
      <c r="I16" s="173"/>
    </row>
    <row r="17" spans="1:9" x14ac:dyDescent="0.2">
      <c r="A17" s="172"/>
      <c r="B17" s="104"/>
      <c r="C17" s="5" t="s">
        <v>52</v>
      </c>
      <c r="D17" s="44">
        <v>80000</v>
      </c>
      <c r="E17" s="104"/>
      <c r="F17" s="104"/>
      <c r="G17" s="27">
        <f>D17*1.4</f>
        <v>112000</v>
      </c>
      <c r="H17" s="173"/>
      <c r="I17" s="173"/>
    </row>
    <row r="18" spans="1:9" x14ac:dyDescent="0.2">
      <c r="A18" s="172"/>
      <c r="B18" s="104"/>
      <c r="C18" s="5" t="s">
        <v>53</v>
      </c>
      <c r="D18" s="44">
        <v>88625</v>
      </c>
      <c r="E18" s="104"/>
      <c r="F18" s="104"/>
      <c r="G18" s="27">
        <f>D18*1.4</f>
        <v>124074.99999999999</v>
      </c>
      <c r="H18" s="173"/>
      <c r="I18" s="173"/>
    </row>
    <row r="19" spans="1:9" x14ac:dyDescent="0.2">
      <c r="A19" s="172"/>
      <c r="B19" s="104"/>
      <c r="C19" s="5" t="s">
        <v>43</v>
      </c>
      <c r="D19" s="104"/>
      <c r="E19" s="44">
        <v>110000</v>
      </c>
      <c r="F19" s="44">
        <v>95125</v>
      </c>
      <c r="G19" s="173"/>
      <c r="H19" s="27">
        <f t="shared" ref="H19:I21" si="1">+E19+(E19*0.4)</f>
        <v>154000</v>
      </c>
      <c r="I19" s="27">
        <f t="shared" si="1"/>
        <v>133175</v>
      </c>
    </row>
    <row r="20" spans="1:9" x14ac:dyDescent="0.2">
      <c r="A20" s="172"/>
      <c r="B20" s="104"/>
      <c r="C20" s="5" t="s">
        <v>51</v>
      </c>
      <c r="D20" s="104"/>
      <c r="E20" s="44">
        <v>123200</v>
      </c>
      <c r="F20" s="44">
        <v>106125</v>
      </c>
      <c r="G20" s="173"/>
      <c r="H20" s="27">
        <f t="shared" si="1"/>
        <v>172480</v>
      </c>
      <c r="I20" s="27">
        <f t="shared" si="1"/>
        <v>148575</v>
      </c>
    </row>
    <row r="21" spans="1:9" x14ac:dyDescent="0.2">
      <c r="A21" s="172"/>
      <c r="B21" s="104"/>
      <c r="C21" s="5" t="s">
        <v>54</v>
      </c>
      <c r="D21" s="104"/>
      <c r="E21" s="44">
        <f>E20+2000</f>
        <v>125200</v>
      </c>
      <c r="F21" s="44">
        <f>F20+2000</f>
        <v>108125</v>
      </c>
      <c r="G21" s="173"/>
      <c r="H21" s="27">
        <f t="shared" si="1"/>
        <v>175280</v>
      </c>
      <c r="I21" s="27">
        <f t="shared" si="1"/>
        <v>151375</v>
      </c>
    </row>
    <row r="22" spans="1:9" x14ac:dyDescent="0.2">
      <c r="D22" s="42"/>
      <c r="E22" s="42"/>
      <c r="F22" s="42"/>
    </row>
    <row r="23" spans="1:9" x14ac:dyDescent="0.2">
      <c r="A23" s="16" t="s">
        <v>235</v>
      </c>
    </row>
  </sheetData>
  <sheetProtection algorithmName="SHA-512" hashValue="xo9qOWL98kU5nb7R3YUKicKlrCXlEGsOd3gZZP/SCaYeFW5AnnP3sLxwsv+4sA61Zyb8I91/7UN/r1lbziBd8A==" saltValue="rz/SGalOPCld58v+051jfQ==" spinCount="100000" sheet="1" objects="1" scenarios="1"/>
  <mergeCells count="23">
    <mergeCell ref="A1:H1"/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D9:D11"/>
    <mergeCell ref="G9:G11"/>
    <mergeCell ref="G19:G21"/>
    <mergeCell ref="A12:A13"/>
    <mergeCell ref="B12:B13"/>
    <mergeCell ref="C12:C13"/>
    <mergeCell ref="D12:F12"/>
    <mergeCell ref="G12:I12"/>
    <mergeCell ref="A14:A21"/>
    <mergeCell ref="B14:B21"/>
    <mergeCell ref="E14:F18"/>
    <mergeCell ref="H14:I18"/>
    <mergeCell ref="D19:D21"/>
  </mergeCells>
  <hyperlinks>
    <hyperlink ref="A4" r:id="rId1" display="http://www.oocl.com/india/eng/localinformation/localsurcharges/default.htm" xr:uid="{2648BD06-262F-4545-85E9-24A288097B00}"/>
    <hyperlink ref="A4:A11" r:id="rId2" display="Nhava Sheva" xr:uid="{27D18E6E-C142-4377-906B-137567AFE57F}"/>
    <hyperlink ref="A14" r:id="rId3" display="http://www.oocl.com/india/eng/localinformation/localsurcharges/default.htm" xr:uid="{79EB7A3F-A06C-436D-BF85-5902FBAEE1A6}"/>
    <hyperlink ref="A14:A21" r:id="rId4" display="Nhava Sheva" xr:uid="{0FE48AC7-0457-45DB-B339-B98607D1DA8E}"/>
    <hyperlink ref="I1" location="'IHL CITY-ICD LIST'!A1" display="HOME" xr:uid="{A81431F8-DD2D-462D-80F5-AA4DBC3744F8}"/>
  </hyperlinks>
  <pageMargins left="0.7" right="0.7" top="0.75" bottom="0.75" header="0.3" footer="0.3"/>
  <pageSetup paperSize="9" scale="63" orientation="portrait" r:id="rId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D5D3-5D04-497C-B980-34F9FFF16EEA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229" t="s">
        <v>300</v>
      </c>
      <c r="B1" s="230"/>
      <c r="C1" s="230"/>
      <c r="D1" s="230"/>
      <c r="E1" s="230"/>
      <c r="F1" s="230"/>
      <c r="G1" s="230"/>
      <c r="H1" s="230"/>
      <c r="I1" s="39" t="s">
        <v>106</v>
      </c>
    </row>
    <row r="2" spans="1:9" x14ac:dyDescent="0.2">
      <c r="A2" s="136" t="s">
        <v>18</v>
      </c>
      <c r="B2" s="136" t="s">
        <v>19</v>
      </c>
      <c r="C2" s="136" t="s">
        <v>20</v>
      </c>
      <c r="D2" s="136" t="s">
        <v>33</v>
      </c>
      <c r="E2" s="136"/>
      <c r="F2" s="136"/>
      <c r="G2" s="136" t="s">
        <v>30</v>
      </c>
      <c r="H2" s="136"/>
      <c r="I2" s="136"/>
    </row>
    <row r="3" spans="1:9" x14ac:dyDescent="0.2">
      <c r="A3" s="138"/>
      <c r="B3" s="138"/>
      <c r="C3" s="138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72" t="s">
        <v>27</v>
      </c>
      <c r="B4" s="104" t="s">
        <v>25</v>
      </c>
      <c r="C4" s="5" t="s">
        <v>40</v>
      </c>
      <c r="D4" s="44">
        <v>56650</v>
      </c>
      <c r="E4" s="104"/>
      <c r="F4" s="104"/>
      <c r="G4" s="27">
        <f>D4*1.4</f>
        <v>79310</v>
      </c>
      <c r="H4" s="173"/>
      <c r="I4" s="173"/>
    </row>
    <row r="5" spans="1:9" x14ac:dyDescent="0.2">
      <c r="A5" s="172"/>
      <c r="B5" s="104"/>
      <c r="C5" s="5" t="s">
        <v>41</v>
      </c>
      <c r="D5" s="44">
        <v>61160</v>
      </c>
      <c r="E5" s="104"/>
      <c r="F5" s="104"/>
      <c r="G5" s="27">
        <f>D5*1.4</f>
        <v>85624</v>
      </c>
      <c r="H5" s="173"/>
      <c r="I5" s="173"/>
    </row>
    <row r="6" spans="1:9" x14ac:dyDescent="0.2">
      <c r="A6" s="172"/>
      <c r="B6" s="104"/>
      <c r="C6" s="5" t="s">
        <v>42</v>
      </c>
      <c r="D6" s="44">
        <v>66880</v>
      </c>
      <c r="E6" s="104"/>
      <c r="F6" s="104"/>
      <c r="G6" s="27">
        <f>D6*1.4</f>
        <v>93632</v>
      </c>
      <c r="H6" s="173"/>
      <c r="I6" s="173"/>
    </row>
    <row r="7" spans="1:9" x14ac:dyDescent="0.2">
      <c r="A7" s="172"/>
      <c r="B7" s="104"/>
      <c r="C7" s="5" t="s">
        <v>52</v>
      </c>
      <c r="D7" s="44">
        <v>72050</v>
      </c>
      <c r="E7" s="104"/>
      <c r="F7" s="104"/>
      <c r="G7" s="27">
        <f>D7*1.4</f>
        <v>100870</v>
      </c>
      <c r="H7" s="173"/>
      <c r="I7" s="173"/>
    </row>
    <row r="8" spans="1:9" x14ac:dyDescent="0.2">
      <c r="A8" s="172"/>
      <c r="B8" s="104"/>
      <c r="C8" s="5" t="s">
        <v>53</v>
      </c>
      <c r="D8" s="44">
        <v>91740</v>
      </c>
      <c r="E8" s="104"/>
      <c r="F8" s="104"/>
      <c r="G8" s="27">
        <f>D8*1.4</f>
        <v>128435.99999999999</v>
      </c>
      <c r="H8" s="173"/>
      <c r="I8" s="173"/>
    </row>
    <row r="9" spans="1:9" x14ac:dyDescent="0.2">
      <c r="A9" s="172"/>
      <c r="B9" s="104"/>
      <c r="C9" s="5" t="s">
        <v>43</v>
      </c>
      <c r="D9" s="104"/>
      <c r="E9" s="44">
        <v>115720</v>
      </c>
      <c r="F9" s="44">
        <v>96050</v>
      </c>
      <c r="G9" s="173"/>
      <c r="H9" s="27">
        <f t="shared" ref="H9:I11" si="0">+E9+(E9*0.4)</f>
        <v>162008</v>
      </c>
      <c r="I9" s="27">
        <f t="shared" si="0"/>
        <v>134470</v>
      </c>
    </row>
    <row r="10" spans="1:9" x14ac:dyDescent="0.2">
      <c r="A10" s="172"/>
      <c r="B10" s="104"/>
      <c r="C10" s="5" t="s">
        <v>51</v>
      </c>
      <c r="D10" s="104"/>
      <c r="E10" s="44">
        <v>124300</v>
      </c>
      <c r="F10" s="44">
        <v>99505</v>
      </c>
      <c r="G10" s="173"/>
      <c r="H10" s="27">
        <f t="shared" si="0"/>
        <v>174020</v>
      </c>
      <c r="I10" s="27">
        <f t="shared" si="0"/>
        <v>139307</v>
      </c>
    </row>
    <row r="11" spans="1:9" x14ac:dyDescent="0.2">
      <c r="A11" s="172"/>
      <c r="B11" s="104"/>
      <c r="C11" s="5" t="s">
        <v>54</v>
      </c>
      <c r="D11" s="104"/>
      <c r="E11" s="44">
        <f>E10+2000</f>
        <v>126300</v>
      </c>
      <c r="F11" s="44">
        <f>F10+2000</f>
        <v>101505</v>
      </c>
      <c r="G11" s="173"/>
      <c r="H11" s="27">
        <f t="shared" si="0"/>
        <v>176820</v>
      </c>
      <c r="I11" s="27">
        <f t="shared" si="0"/>
        <v>142107</v>
      </c>
    </row>
    <row r="12" spans="1:9" x14ac:dyDescent="0.2">
      <c r="A12" s="138" t="s">
        <v>18</v>
      </c>
      <c r="B12" s="138" t="s">
        <v>19</v>
      </c>
      <c r="C12" s="138" t="s">
        <v>20</v>
      </c>
      <c r="D12" s="138" t="s">
        <v>33</v>
      </c>
      <c r="E12" s="138"/>
      <c r="F12" s="138"/>
      <c r="G12" s="138" t="s">
        <v>30</v>
      </c>
      <c r="H12" s="138"/>
      <c r="I12" s="138"/>
    </row>
    <row r="13" spans="1:9" x14ac:dyDescent="0.2">
      <c r="A13" s="138"/>
      <c r="B13" s="138"/>
      <c r="C13" s="138"/>
      <c r="D13" s="28" t="s">
        <v>21</v>
      </c>
      <c r="E13" s="28" t="s">
        <v>22</v>
      </c>
      <c r="F13" s="28" t="s">
        <v>23</v>
      </c>
      <c r="G13" s="28" t="s">
        <v>21</v>
      </c>
      <c r="H13" s="28" t="s">
        <v>22</v>
      </c>
      <c r="I13" s="28" t="s">
        <v>23</v>
      </c>
    </row>
    <row r="14" spans="1:9" x14ac:dyDescent="0.2">
      <c r="A14" s="172" t="s">
        <v>116</v>
      </c>
      <c r="B14" s="104" t="s">
        <v>25</v>
      </c>
      <c r="C14" s="5" t="s">
        <v>40</v>
      </c>
      <c r="D14" s="44">
        <v>53350</v>
      </c>
      <c r="E14" s="104"/>
      <c r="F14" s="104"/>
      <c r="G14" s="27">
        <f>D14*1.4</f>
        <v>74690</v>
      </c>
      <c r="H14" s="173"/>
      <c r="I14" s="173"/>
    </row>
    <row r="15" spans="1:9" x14ac:dyDescent="0.2">
      <c r="A15" s="172"/>
      <c r="B15" s="104"/>
      <c r="C15" s="5" t="s">
        <v>41</v>
      </c>
      <c r="D15" s="44">
        <v>56650</v>
      </c>
      <c r="E15" s="104"/>
      <c r="F15" s="104"/>
      <c r="G15" s="27">
        <f>D15*1.4</f>
        <v>79310</v>
      </c>
      <c r="H15" s="173"/>
      <c r="I15" s="173"/>
    </row>
    <row r="16" spans="1:9" x14ac:dyDescent="0.2">
      <c r="A16" s="172"/>
      <c r="B16" s="104"/>
      <c r="C16" s="5" t="s">
        <v>42</v>
      </c>
      <c r="D16" s="44">
        <v>62150</v>
      </c>
      <c r="E16" s="104"/>
      <c r="F16" s="104"/>
      <c r="G16" s="27">
        <f>D16*1.4</f>
        <v>87010</v>
      </c>
      <c r="H16" s="173"/>
      <c r="I16" s="173"/>
    </row>
    <row r="17" spans="1:9" x14ac:dyDescent="0.2">
      <c r="A17" s="172"/>
      <c r="B17" s="104"/>
      <c r="C17" s="5" t="s">
        <v>52</v>
      </c>
      <c r="D17" s="44">
        <v>67650</v>
      </c>
      <c r="E17" s="104"/>
      <c r="F17" s="104"/>
      <c r="G17" s="27">
        <f>D17*1.4</f>
        <v>94710</v>
      </c>
      <c r="H17" s="173"/>
      <c r="I17" s="173"/>
    </row>
    <row r="18" spans="1:9" x14ac:dyDescent="0.2">
      <c r="A18" s="172"/>
      <c r="B18" s="104"/>
      <c r="C18" s="5" t="s">
        <v>53</v>
      </c>
      <c r="D18" s="44">
        <v>86350</v>
      </c>
      <c r="E18" s="104"/>
      <c r="F18" s="104"/>
      <c r="G18" s="27">
        <f>D18*1.4</f>
        <v>120889.99999999999</v>
      </c>
      <c r="H18" s="173"/>
      <c r="I18" s="173"/>
    </row>
    <row r="19" spans="1:9" x14ac:dyDescent="0.2">
      <c r="A19" s="172"/>
      <c r="B19" s="104"/>
      <c r="C19" s="5" t="s">
        <v>43</v>
      </c>
      <c r="D19" s="104"/>
      <c r="E19" s="44">
        <v>117920</v>
      </c>
      <c r="F19" s="44">
        <v>96050</v>
      </c>
      <c r="G19" s="173"/>
      <c r="H19" s="27">
        <f t="shared" ref="H19:I21" si="1">+E19+(E19*0.4)</f>
        <v>165088</v>
      </c>
      <c r="I19" s="27">
        <f t="shared" si="1"/>
        <v>134470</v>
      </c>
    </row>
    <row r="20" spans="1:9" x14ac:dyDescent="0.2">
      <c r="A20" s="172"/>
      <c r="B20" s="104"/>
      <c r="C20" s="5" t="s">
        <v>51</v>
      </c>
      <c r="D20" s="104"/>
      <c r="E20" s="44">
        <v>122100</v>
      </c>
      <c r="F20" s="44">
        <v>99890</v>
      </c>
      <c r="G20" s="173"/>
      <c r="H20" s="27">
        <f t="shared" si="1"/>
        <v>170940</v>
      </c>
      <c r="I20" s="27">
        <f t="shared" si="1"/>
        <v>139846</v>
      </c>
    </row>
    <row r="21" spans="1:9" x14ac:dyDescent="0.2">
      <c r="A21" s="172"/>
      <c r="B21" s="104"/>
      <c r="C21" s="5" t="s">
        <v>54</v>
      </c>
      <c r="D21" s="104"/>
      <c r="E21" s="44">
        <f>E20+2000</f>
        <v>124100</v>
      </c>
      <c r="F21" s="44">
        <f>F20+2000</f>
        <v>101890</v>
      </c>
      <c r="G21" s="173"/>
      <c r="H21" s="27">
        <f t="shared" si="1"/>
        <v>173740</v>
      </c>
      <c r="I21" s="27">
        <f t="shared" si="1"/>
        <v>142646</v>
      </c>
    </row>
    <row r="22" spans="1:9" x14ac:dyDescent="0.2">
      <c r="D22" s="42"/>
      <c r="E22" s="42"/>
      <c r="F22" s="42"/>
    </row>
    <row r="23" spans="1:9" x14ac:dyDescent="0.2">
      <c r="A23" s="16" t="s">
        <v>235</v>
      </c>
    </row>
  </sheetData>
  <sheetProtection algorithmName="SHA-512" hashValue="+FWc/rZIGKLVF+T9NkqwElRjU7R2TsKfanuKYeKtwVoUpe70OCERozRV5ZcMHu8fhuWuGzu83DH+yOf1irGhgA==" saltValue="thp9L2Ut9Go1pLL2rKVCgg==" spinCount="100000" sheet="1" objects="1" scenarios="1"/>
  <mergeCells count="23">
    <mergeCell ref="A1:H1"/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D9:D11"/>
    <mergeCell ref="G9:G11"/>
    <mergeCell ref="G19:G21"/>
    <mergeCell ref="A12:A13"/>
    <mergeCell ref="B12:B13"/>
    <mergeCell ref="C12:C13"/>
    <mergeCell ref="D12:F12"/>
    <mergeCell ref="G12:I12"/>
    <mergeCell ref="A14:A21"/>
    <mergeCell ref="B14:B21"/>
    <mergeCell ref="E14:F18"/>
    <mergeCell ref="H14:I18"/>
    <mergeCell ref="D19:D21"/>
  </mergeCells>
  <hyperlinks>
    <hyperlink ref="A4" r:id="rId1" display="http://www.oocl.com/india/eng/localinformation/localsurcharges/default.htm" xr:uid="{E937C4F4-14F5-45F6-A048-7666F58A9846}"/>
    <hyperlink ref="A4:A11" r:id="rId2" display="Nhava Sheva" xr:uid="{AE367389-FFF0-465E-B00B-E40B6C707755}"/>
    <hyperlink ref="A14" r:id="rId3" display="http://www.oocl.com/india/eng/localinformation/localsurcharges/default.htm" xr:uid="{B99E1B39-215C-4C49-8D2D-7DBD2F05EEE6}"/>
    <hyperlink ref="A14:A21" r:id="rId4" display="Nhava Sheva" xr:uid="{6CC901A5-AD58-423F-B1B3-0473DA776878}"/>
    <hyperlink ref="I1" location="'IHL CITY-ICD LIST'!A1" display="HOME" xr:uid="{CC635B17-F648-41EA-BF66-809B28BA8339}"/>
  </hyperlinks>
  <pageMargins left="0.7" right="0.7" top="0.75" bottom="0.75" header="0.3" footer="0.3"/>
  <pageSetup paperSize="9" scale="63" orientation="portrait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2CDA-6E81-4CD6-8FD1-3F2CD6827018}">
  <dimension ref="A1:I11"/>
  <sheetViews>
    <sheetView view="pageBreakPreview" zoomScale="145" zoomScaleNormal="130" zoomScaleSheetLayoutView="145" workbookViewId="0">
      <selection sqref="A1:H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229" t="s">
        <v>307</v>
      </c>
      <c r="B1" s="230"/>
      <c r="C1" s="230"/>
      <c r="D1" s="230"/>
      <c r="E1" s="230"/>
      <c r="F1" s="230"/>
      <c r="G1" s="230"/>
      <c r="H1" s="230"/>
      <c r="I1" s="39" t="s">
        <v>106</v>
      </c>
    </row>
    <row r="2" spans="1:9" x14ac:dyDescent="0.2">
      <c r="A2" s="136" t="s">
        <v>18</v>
      </c>
      <c r="B2" s="136" t="s">
        <v>19</v>
      </c>
      <c r="C2" s="136" t="s">
        <v>20</v>
      </c>
      <c r="D2" s="136" t="s">
        <v>33</v>
      </c>
      <c r="E2" s="136"/>
      <c r="F2" s="136"/>
      <c r="G2" s="136" t="s">
        <v>30</v>
      </c>
      <c r="H2" s="136"/>
      <c r="I2" s="136"/>
    </row>
    <row r="3" spans="1:9" x14ac:dyDescent="0.2">
      <c r="A3" s="138"/>
      <c r="B3" s="138"/>
      <c r="C3" s="138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72" t="s">
        <v>24</v>
      </c>
      <c r="B4" s="104" t="s">
        <v>25</v>
      </c>
      <c r="C4" s="5" t="s">
        <v>40</v>
      </c>
      <c r="D4" s="44">
        <v>49600</v>
      </c>
      <c r="E4" s="275"/>
      <c r="F4" s="104"/>
      <c r="G4" s="27">
        <f>D4*1.4</f>
        <v>69440</v>
      </c>
      <c r="H4" s="173"/>
      <c r="I4" s="173"/>
    </row>
    <row r="5" spans="1:9" x14ac:dyDescent="0.2">
      <c r="A5" s="172"/>
      <c r="B5" s="104"/>
      <c r="C5" s="5" t="s">
        <v>41</v>
      </c>
      <c r="D5" s="44">
        <v>53200</v>
      </c>
      <c r="E5" s="275"/>
      <c r="F5" s="104"/>
      <c r="G5" s="27">
        <f>D5*1.4</f>
        <v>74480</v>
      </c>
      <c r="H5" s="173"/>
      <c r="I5" s="173"/>
    </row>
    <row r="6" spans="1:9" x14ac:dyDescent="0.2">
      <c r="A6" s="172"/>
      <c r="B6" s="104"/>
      <c r="C6" s="5" t="s">
        <v>42</v>
      </c>
      <c r="D6" s="44">
        <v>57900</v>
      </c>
      <c r="E6" s="275"/>
      <c r="F6" s="104"/>
      <c r="G6" s="27">
        <f>D6*1.4</f>
        <v>81060</v>
      </c>
      <c r="H6" s="173"/>
      <c r="I6" s="173"/>
    </row>
    <row r="7" spans="1:9" x14ac:dyDescent="0.2">
      <c r="A7" s="172"/>
      <c r="B7" s="104"/>
      <c r="C7" s="5" t="s">
        <v>52</v>
      </c>
      <c r="D7" s="44">
        <v>60800</v>
      </c>
      <c r="E7" s="275"/>
      <c r="F7" s="104"/>
      <c r="G7" s="27">
        <f>D7*1.4</f>
        <v>85120</v>
      </c>
      <c r="H7" s="173"/>
      <c r="I7" s="173"/>
    </row>
    <row r="8" spans="1:9" x14ac:dyDescent="0.2">
      <c r="A8" s="172"/>
      <c r="B8" s="104"/>
      <c r="C8" s="5" t="s">
        <v>53</v>
      </c>
      <c r="D8" s="44">
        <v>64200</v>
      </c>
      <c r="E8" s="275"/>
      <c r="F8" s="104"/>
      <c r="G8" s="27">
        <f>D8*1.4</f>
        <v>89880</v>
      </c>
      <c r="H8" s="173"/>
      <c r="I8" s="173"/>
    </row>
    <row r="9" spans="1:9" x14ac:dyDescent="0.2">
      <c r="A9" s="172"/>
      <c r="B9" s="104"/>
      <c r="C9" s="5" t="s">
        <v>43</v>
      </c>
      <c r="D9" s="170"/>
      <c r="E9" s="44">
        <v>87000</v>
      </c>
      <c r="F9" s="44">
        <v>87000</v>
      </c>
      <c r="G9" s="173"/>
      <c r="H9" s="27">
        <f t="shared" ref="H9:I11" si="0">+E9+(E9*0.4)</f>
        <v>121800</v>
      </c>
      <c r="I9" s="27">
        <f t="shared" si="0"/>
        <v>121800</v>
      </c>
    </row>
    <row r="10" spans="1:9" x14ac:dyDescent="0.2">
      <c r="A10" s="172"/>
      <c r="B10" s="104"/>
      <c r="C10" s="5" t="s">
        <v>51</v>
      </c>
      <c r="D10" s="104"/>
      <c r="E10" s="44">
        <v>93100</v>
      </c>
      <c r="F10" s="44">
        <v>93100</v>
      </c>
      <c r="G10" s="173"/>
      <c r="H10" s="27">
        <f t="shared" si="0"/>
        <v>130340</v>
      </c>
      <c r="I10" s="27">
        <f t="shared" si="0"/>
        <v>130340</v>
      </c>
    </row>
    <row r="11" spans="1:9" x14ac:dyDescent="0.2">
      <c r="A11" s="172"/>
      <c r="B11" s="104"/>
      <c r="C11" s="5" t="s">
        <v>54</v>
      </c>
      <c r="D11" s="104"/>
      <c r="E11" s="44">
        <v>97100</v>
      </c>
      <c r="F11" s="44">
        <v>97100</v>
      </c>
      <c r="G11" s="173"/>
      <c r="H11" s="27">
        <f t="shared" si="0"/>
        <v>135940</v>
      </c>
      <c r="I11" s="27">
        <f t="shared" si="0"/>
        <v>135940</v>
      </c>
    </row>
  </sheetData>
  <sheetProtection algorithmName="SHA-512" hashValue="ElM/RMjniPb/Mkk5/Ga2yldvRR5+2pLuQncG6rO8nWDfT5FGnFQkQrRSIP58BfBULplj66BR4f8XOHgHNUje6w==" saltValue="LZSDw8ZcKNno0UwfbkQjwQ==" spinCount="100000" sheet="1" objects="1" scenarios="1"/>
  <mergeCells count="12">
    <mergeCell ref="A1:H1"/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D9:D11"/>
    <mergeCell ref="G9:G11"/>
  </mergeCells>
  <hyperlinks>
    <hyperlink ref="A4" r:id="rId1" display="http://www.oocl.com/india/eng/localinformation/localsurcharges/default.htm" xr:uid="{7759B39D-5D41-463A-8E8F-85388B20D2C4}"/>
    <hyperlink ref="A4:A11" r:id="rId2" display="Nhava Sheva" xr:uid="{EEB0D8F3-3B6F-4292-ADD6-53184AF8EBD8}"/>
    <hyperlink ref="I1" location="'IHL CITY-ICD LIST'!A1" display="HOME" xr:uid="{9AD1E58D-188A-4063-B4AF-FDD34DFB177B}"/>
  </hyperlinks>
  <pageMargins left="0.7" right="0.7" top="0.75" bottom="0.75" header="0.3" footer="0.3"/>
  <pageSetup paperSize="9" scale="63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view="pageBreakPreview" zoomScale="175" zoomScaleNormal="130" zoomScaleSheetLayoutView="17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6.140625" bestFit="1" customWidth="1"/>
    <col min="4" max="9" width="15.7109375" customWidth="1"/>
  </cols>
  <sheetData>
    <row r="1" spans="1:9" ht="21.75" thickBot="1" x14ac:dyDescent="0.25">
      <c r="A1" s="164" t="s">
        <v>271</v>
      </c>
      <c r="B1" s="165"/>
      <c r="C1" s="165"/>
      <c r="D1" s="165"/>
      <c r="E1" s="165"/>
      <c r="F1" s="165"/>
      <c r="G1" s="165"/>
      <c r="H1" s="165"/>
      <c r="I1" s="40" t="s">
        <v>106</v>
      </c>
    </row>
    <row r="2" spans="1:9" x14ac:dyDescent="0.2">
      <c r="A2" s="162" t="s">
        <v>18</v>
      </c>
      <c r="B2" s="135" t="s">
        <v>19</v>
      </c>
      <c r="C2" s="137" t="s">
        <v>20</v>
      </c>
      <c r="D2" s="137" t="s">
        <v>33</v>
      </c>
      <c r="E2" s="137"/>
      <c r="F2" s="137"/>
      <c r="G2" s="139" t="s">
        <v>30</v>
      </c>
      <c r="H2" s="140"/>
      <c r="I2" s="140"/>
    </row>
    <row r="3" spans="1:9" x14ac:dyDescent="0.2">
      <c r="A3" s="163"/>
      <c r="B3" s="136"/>
      <c r="C3" s="138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3" t="s">
        <v>29</v>
      </c>
      <c r="B4" s="150" t="s">
        <v>25</v>
      </c>
      <c r="C4" s="5" t="s">
        <v>40</v>
      </c>
      <c r="D4" s="44">
        <v>30160</v>
      </c>
      <c r="E4" s="156"/>
      <c r="F4" s="157"/>
      <c r="G4" s="31">
        <f>D4*1.4</f>
        <v>42224</v>
      </c>
      <c r="H4" s="141"/>
      <c r="I4" s="142"/>
    </row>
    <row r="5" spans="1:9" x14ac:dyDescent="0.2">
      <c r="A5" s="103"/>
      <c r="B5" s="151"/>
      <c r="C5" s="5" t="s">
        <v>41</v>
      </c>
      <c r="D5" s="44">
        <v>33857</v>
      </c>
      <c r="E5" s="153"/>
      <c r="F5" s="158"/>
      <c r="G5" s="31">
        <f>D5*1.4</f>
        <v>47399.799999999996</v>
      </c>
      <c r="H5" s="143"/>
      <c r="I5" s="144"/>
    </row>
    <row r="6" spans="1:9" x14ac:dyDescent="0.2">
      <c r="A6" s="103"/>
      <c r="B6" s="151"/>
      <c r="C6" s="5" t="s">
        <v>42</v>
      </c>
      <c r="D6" s="44">
        <v>36835</v>
      </c>
      <c r="E6" s="153"/>
      <c r="F6" s="158"/>
      <c r="G6" s="31">
        <f>D6*1.4</f>
        <v>51569</v>
      </c>
      <c r="H6" s="143"/>
      <c r="I6" s="144"/>
    </row>
    <row r="7" spans="1:9" x14ac:dyDescent="0.2">
      <c r="A7" s="103"/>
      <c r="B7" s="151"/>
      <c r="C7" s="5" t="s">
        <v>52</v>
      </c>
      <c r="D7" s="44">
        <v>38754</v>
      </c>
      <c r="E7" s="153"/>
      <c r="F7" s="158"/>
      <c r="G7" s="31">
        <f>D7*1.4</f>
        <v>54255.6</v>
      </c>
      <c r="H7" s="143"/>
      <c r="I7" s="144"/>
    </row>
    <row r="8" spans="1:9" x14ac:dyDescent="0.2">
      <c r="A8" s="103"/>
      <c r="B8" s="151"/>
      <c r="C8" s="5" t="s">
        <v>53</v>
      </c>
      <c r="D8" s="44">
        <v>39913</v>
      </c>
      <c r="E8" s="159"/>
      <c r="F8" s="160"/>
      <c r="G8" s="31">
        <f>D8*1.4</f>
        <v>55878.2</v>
      </c>
      <c r="H8" s="145"/>
      <c r="I8" s="146"/>
    </row>
    <row r="9" spans="1:9" x14ac:dyDescent="0.2">
      <c r="A9" s="103"/>
      <c r="B9" s="151"/>
      <c r="C9" s="5" t="s">
        <v>312</v>
      </c>
      <c r="D9" s="156"/>
      <c r="E9" s="44">
        <v>54215</v>
      </c>
      <c r="F9" s="44">
        <v>54215</v>
      </c>
      <c r="G9" s="141"/>
      <c r="H9" s="27">
        <f t="shared" ref="H9:I11" si="0">E9*1.4</f>
        <v>75901</v>
      </c>
      <c r="I9" s="27">
        <f t="shared" si="0"/>
        <v>75901</v>
      </c>
    </row>
    <row r="10" spans="1:9" x14ac:dyDescent="0.2">
      <c r="A10" s="103"/>
      <c r="B10" s="151"/>
      <c r="C10" s="5" t="s">
        <v>52</v>
      </c>
      <c r="D10" s="153"/>
      <c r="E10" s="44">
        <v>57112</v>
      </c>
      <c r="F10" s="44">
        <v>57112</v>
      </c>
      <c r="G10" s="143"/>
      <c r="H10" s="27">
        <f t="shared" si="0"/>
        <v>79956.799999999988</v>
      </c>
      <c r="I10" s="27">
        <f t="shared" si="0"/>
        <v>79956.799999999988</v>
      </c>
    </row>
    <row r="11" spans="1:9" ht="13.5" thickBot="1" x14ac:dyDescent="0.25">
      <c r="A11" s="161"/>
      <c r="B11" s="152"/>
      <c r="C11" s="6" t="s">
        <v>54</v>
      </c>
      <c r="D11" s="154"/>
      <c r="E11" s="44">
        <v>59112</v>
      </c>
      <c r="F11" s="44">
        <v>59115</v>
      </c>
      <c r="G11" s="155"/>
      <c r="H11" s="33">
        <f t="shared" si="0"/>
        <v>82756.799999999988</v>
      </c>
      <c r="I11" s="33">
        <f t="shared" si="0"/>
        <v>82761</v>
      </c>
    </row>
    <row r="12" spans="1:9" x14ac:dyDescent="0.2">
      <c r="A12" s="103" t="s">
        <v>270</v>
      </c>
      <c r="B12" s="150" t="s">
        <v>25</v>
      </c>
      <c r="C12" s="5" t="s">
        <v>40</v>
      </c>
      <c r="D12" s="44">
        <v>29685</v>
      </c>
      <c r="E12" s="156"/>
      <c r="F12" s="157"/>
      <c r="G12" s="31">
        <f>D12*1.4</f>
        <v>41559</v>
      </c>
      <c r="H12" s="141"/>
      <c r="I12" s="142"/>
    </row>
    <row r="13" spans="1:9" x14ac:dyDescent="0.2">
      <c r="A13" s="103"/>
      <c r="B13" s="151"/>
      <c r="C13" s="5" t="s">
        <v>41</v>
      </c>
      <c r="D13" s="44">
        <v>33085</v>
      </c>
      <c r="E13" s="153"/>
      <c r="F13" s="158"/>
      <c r="G13" s="31">
        <f>D13*1.4</f>
        <v>46319</v>
      </c>
      <c r="H13" s="143"/>
      <c r="I13" s="144"/>
    </row>
    <row r="14" spans="1:9" x14ac:dyDescent="0.2">
      <c r="A14" s="103"/>
      <c r="B14" s="151"/>
      <c r="C14" s="5" t="s">
        <v>42</v>
      </c>
      <c r="D14" s="44">
        <v>35885</v>
      </c>
      <c r="E14" s="153"/>
      <c r="F14" s="158"/>
      <c r="G14" s="31">
        <f>D14*1.4</f>
        <v>50239</v>
      </c>
      <c r="H14" s="143"/>
      <c r="I14" s="144"/>
    </row>
    <row r="15" spans="1:9" x14ac:dyDescent="0.2">
      <c r="A15" s="103"/>
      <c r="B15" s="151"/>
      <c r="C15" s="5" t="s">
        <v>52</v>
      </c>
      <c r="D15" s="44">
        <v>37685</v>
      </c>
      <c r="E15" s="153"/>
      <c r="F15" s="158"/>
      <c r="G15" s="31">
        <f>D15*1.4</f>
        <v>52759</v>
      </c>
      <c r="H15" s="143"/>
      <c r="I15" s="144"/>
    </row>
    <row r="16" spans="1:9" x14ac:dyDescent="0.2">
      <c r="A16" s="103"/>
      <c r="B16" s="151"/>
      <c r="C16" s="5" t="s">
        <v>53</v>
      </c>
      <c r="D16" s="44">
        <v>38785</v>
      </c>
      <c r="E16" s="159"/>
      <c r="F16" s="160"/>
      <c r="G16" s="31">
        <f>D16*1.4</f>
        <v>54299</v>
      </c>
      <c r="H16" s="145"/>
      <c r="I16" s="146"/>
    </row>
    <row r="17" spans="1:9" x14ac:dyDescent="0.2">
      <c r="A17" s="103"/>
      <c r="B17" s="151"/>
      <c r="C17" s="5" t="s">
        <v>312</v>
      </c>
      <c r="D17" s="156"/>
      <c r="E17" s="44">
        <v>53562</v>
      </c>
      <c r="F17" s="44">
        <v>53562</v>
      </c>
      <c r="G17" s="141"/>
      <c r="H17" s="27">
        <f t="shared" ref="H17:H19" si="1">E17*1.4</f>
        <v>74986.799999999988</v>
      </c>
      <c r="I17" s="27">
        <f t="shared" ref="I17:I19" si="2">F17*1.4</f>
        <v>74986.799999999988</v>
      </c>
    </row>
    <row r="18" spans="1:9" x14ac:dyDescent="0.2">
      <c r="A18" s="103"/>
      <c r="B18" s="151"/>
      <c r="C18" s="5" t="s">
        <v>52</v>
      </c>
      <c r="D18" s="153"/>
      <c r="E18" s="44">
        <v>56162</v>
      </c>
      <c r="F18" s="44">
        <v>56162</v>
      </c>
      <c r="G18" s="143"/>
      <c r="H18" s="27">
        <f t="shared" si="1"/>
        <v>78626.799999999988</v>
      </c>
      <c r="I18" s="27">
        <f t="shared" si="2"/>
        <v>78626.799999999988</v>
      </c>
    </row>
    <row r="19" spans="1:9" ht="13.5" thickBot="1" x14ac:dyDescent="0.25">
      <c r="A19" s="161"/>
      <c r="B19" s="152"/>
      <c r="C19" s="6" t="s">
        <v>54</v>
      </c>
      <c r="D19" s="154"/>
      <c r="E19" s="44">
        <v>58162</v>
      </c>
      <c r="F19" s="44">
        <v>58162</v>
      </c>
      <c r="G19" s="155"/>
      <c r="H19" s="33">
        <f t="shared" si="1"/>
        <v>81426.799999999988</v>
      </c>
      <c r="I19" s="33">
        <f t="shared" si="2"/>
        <v>81426.799999999988</v>
      </c>
    </row>
  </sheetData>
  <sheetProtection algorithmName="SHA-512" hashValue="Z+q6sqqZgenLilsTLlhSfCiEKy4+R61WO+9b8t7cNh6hC/h3ooWoiO5C8NmM/q2Ll/vcMt2A3faZqTsPT0wUew==" saltValue="QarLGi19M8o/Ecnb5uoFfg==" spinCount="100000" sheet="1" objects="1" scenarios="1"/>
  <mergeCells count="18">
    <mergeCell ref="A12:A19"/>
    <mergeCell ref="B12:B19"/>
    <mergeCell ref="E12:F16"/>
    <mergeCell ref="H12:I16"/>
    <mergeCell ref="D17:D19"/>
    <mergeCell ref="G17:G19"/>
    <mergeCell ref="D2:F2"/>
    <mergeCell ref="G2:I2"/>
    <mergeCell ref="A1:H1"/>
    <mergeCell ref="A2:A3"/>
    <mergeCell ref="B2:B3"/>
    <mergeCell ref="C2:C3"/>
    <mergeCell ref="A4:A11"/>
    <mergeCell ref="B4:B11"/>
    <mergeCell ref="E4:F8"/>
    <mergeCell ref="H4:I8"/>
    <mergeCell ref="D9:D11"/>
    <mergeCell ref="G9:G11"/>
  </mergeCells>
  <hyperlinks>
    <hyperlink ref="I1" location="'IHL CITY-ICD LIST'!A1" display="HOME" xr:uid="{00000000-0004-0000-0400-000000000000}"/>
    <hyperlink ref="A4" r:id="rId1" display="http://www.oocl.com/india/eng/localinformation/localsurcharges/default.htm" xr:uid="{A7494E57-75BD-4E3F-9E9E-2D902689C48A}"/>
    <hyperlink ref="A12" r:id="rId2" display="http://www.oocl.com/india/eng/localinformation/localsurcharges/default.htm" xr:uid="{448F3485-3000-431F-B9E7-46187E47F189}"/>
  </hyperlinks>
  <pageMargins left="0.7" right="0.7" top="0.75" bottom="0.75" header="0.3" footer="0.3"/>
  <pageSetup paperSize="9" scale="59" orientation="portrait"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E4246-0A94-4BFF-A1D1-798A91F693FA}">
  <dimension ref="A1:I11"/>
  <sheetViews>
    <sheetView view="pageBreakPreview" zoomScale="145" zoomScaleNormal="130" zoomScaleSheetLayoutView="145" workbookViewId="0">
      <selection sqref="A1:H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229" t="s">
        <v>311</v>
      </c>
      <c r="B1" s="230"/>
      <c r="C1" s="230"/>
      <c r="D1" s="230"/>
      <c r="E1" s="230"/>
      <c r="F1" s="230"/>
      <c r="G1" s="230"/>
      <c r="H1" s="230"/>
      <c r="I1" s="98" t="s">
        <v>106</v>
      </c>
    </row>
    <row r="2" spans="1:9" x14ac:dyDescent="0.2">
      <c r="A2" s="136" t="s">
        <v>18</v>
      </c>
      <c r="B2" s="136" t="s">
        <v>19</v>
      </c>
      <c r="C2" s="136" t="s">
        <v>20</v>
      </c>
      <c r="D2" s="136" t="s">
        <v>33</v>
      </c>
      <c r="E2" s="136"/>
      <c r="F2" s="136"/>
      <c r="G2" s="136" t="s">
        <v>30</v>
      </c>
      <c r="H2" s="136"/>
      <c r="I2" s="136"/>
    </row>
    <row r="3" spans="1:9" x14ac:dyDescent="0.2">
      <c r="A3" s="138"/>
      <c r="B3" s="138"/>
      <c r="C3" s="138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72" t="s">
        <v>24</v>
      </c>
      <c r="B4" s="104" t="s">
        <v>25</v>
      </c>
      <c r="C4" s="5" t="s">
        <v>40</v>
      </c>
      <c r="D4" s="96">
        <v>46200</v>
      </c>
      <c r="E4" s="275"/>
      <c r="F4" s="104"/>
      <c r="G4" s="27">
        <f>D4*1.4</f>
        <v>64679.999999999993</v>
      </c>
      <c r="H4" s="173"/>
      <c r="I4" s="173"/>
    </row>
    <row r="5" spans="1:9" x14ac:dyDescent="0.2">
      <c r="A5" s="172"/>
      <c r="B5" s="104"/>
      <c r="C5" s="5" t="s">
        <v>41</v>
      </c>
      <c r="D5" s="96">
        <v>50800</v>
      </c>
      <c r="E5" s="275"/>
      <c r="F5" s="104"/>
      <c r="G5" s="27">
        <f>D5*1.4</f>
        <v>71120</v>
      </c>
      <c r="H5" s="173"/>
      <c r="I5" s="173"/>
    </row>
    <row r="6" spans="1:9" x14ac:dyDescent="0.2">
      <c r="A6" s="172"/>
      <c r="B6" s="104"/>
      <c r="C6" s="5" t="s">
        <v>42</v>
      </c>
      <c r="D6" s="96">
        <v>56100</v>
      </c>
      <c r="E6" s="275"/>
      <c r="F6" s="104"/>
      <c r="G6" s="27">
        <f>D6*1.4</f>
        <v>78540</v>
      </c>
      <c r="H6" s="173"/>
      <c r="I6" s="173"/>
    </row>
    <row r="7" spans="1:9" x14ac:dyDescent="0.2">
      <c r="A7" s="172"/>
      <c r="B7" s="104"/>
      <c r="C7" s="5" t="s">
        <v>52</v>
      </c>
      <c r="D7" s="96">
        <v>62100</v>
      </c>
      <c r="E7" s="275"/>
      <c r="F7" s="104"/>
      <c r="G7" s="27">
        <f>D7*1.4</f>
        <v>86940</v>
      </c>
      <c r="H7" s="173"/>
      <c r="I7" s="173"/>
    </row>
    <row r="8" spans="1:9" x14ac:dyDescent="0.2">
      <c r="A8" s="172"/>
      <c r="B8" s="104"/>
      <c r="C8" s="5" t="s">
        <v>53</v>
      </c>
      <c r="D8" s="96">
        <v>65400</v>
      </c>
      <c r="E8" s="275"/>
      <c r="F8" s="104"/>
      <c r="G8" s="27">
        <f>D8*1.4</f>
        <v>91560</v>
      </c>
      <c r="H8" s="173"/>
      <c r="I8" s="173"/>
    </row>
    <row r="9" spans="1:9" x14ac:dyDescent="0.2">
      <c r="A9" s="172"/>
      <c r="B9" s="104"/>
      <c r="C9" s="5" t="s">
        <v>43</v>
      </c>
      <c r="D9" s="170"/>
      <c r="E9" s="96">
        <v>74800</v>
      </c>
      <c r="F9" s="96">
        <v>74800</v>
      </c>
      <c r="G9" s="173"/>
      <c r="H9" s="27">
        <f t="shared" ref="H9:I11" si="0">+E9+(E9*0.4)</f>
        <v>104720</v>
      </c>
      <c r="I9" s="27">
        <f t="shared" si="0"/>
        <v>104720</v>
      </c>
    </row>
    <row r="10" spans="1:9" x14ac:dyDescent="0.2">
      <c r="A10" s="172"/>
      <c r="B10" s="104"/>
      <c r="C10" s="5" t="s">
        <v>51</v>
      </c>
      <c r="D10" s="104"/>
      <c r="E10" s="96">
        <v>82500</v>
      </c>
      <c r="F10" s="96">
        <v>82500</v>
      </c>
      <c r="G10" s="173"/>
      <c r="H10" s="27">
        <f t="shared" si="0"/>
        <v>115500</v>
      </c>
      <c r="I10" s="27">
        <f t="shared" si="0"/>
        <v>115500</v>
      </c>
    </row>
    <row r="11" spans="1:9" x14ac:dyDescent="0.2">
      <c r="A11" s="172"/>
      <c r="B11" s="104"/>
      <c r="C11" s="5" t="s">
        <v>54</v>
      </c>
      <c r="D11" s="104"/>
      <c r="E11" s="96">
        <v>86500</v>
      </c>
      <c r="F11" s="96">
        <v>86500</v>
      </c>
      <c r="G11" s="173"/>
      <c r="H11" s="27">
        <f t="shared" si="0"/>
        <v>121100</v>
      </c>
      <c r="I11" s="27">
        <f t="shared" si="0"/>
        <v>121100</v>
      </c>
    </row>
  </sheetData>
  <sheetProtection algorithmName="SHA-512" hashValue="LtTgwhxJDEfoD+bp/RMdO6b/2BmITrUeImMxCV9+FvSN0J3daFLkFYvA4UXbJ/x0Wbpowk1mwrn3zjyw9bbxfw==" saltValue="t4W+bcv0nDc9aCLmmQ7JAg==" spinCount="100000" sheet="1" objects="1" scenarios="1"/>
  <mergeCells count="12">
    <mergeCell ref="A1:H1"/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D9:D11"/>
    <mergeCell ref="G9:G11"/>
  </mergeCells>
  <hyperlinks>
    <hyperlink ref="A4" r:id="rId1" display="http://www.oocl.com/india/eng/localinformation/localsurcharges/default.htm" xr:uid="{3CDFECE8-610B-4E96-AD2D-9DC6171B8942}"/>
    <hyperlink ref="A4:A11" r:id="rId2" display="Nhava Sheva" xr:uid="{E3A61674-6102-453B-B6CD-44BF78F9CBFB}"/>
    <hyperlink ref="I1" location="'IHL CITY-ICD LIST'!A1" display="HOME" xr:uid="{C7B145D4-07E6-4365-B897-3EBB9CEEBA05}"/>
  </hyperlinks>
  <pageMargins left="0.7" right="0.7" top="0.75" bottom="0.75" header="0.3" footer="0.3"/>
  <pageSetup paperSize="9" scale="63" orientation="portrait"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B3049-6040-421D-96D8-4CED73FB20B1}">
  <dimension ref="A1:I27"/>
  <sheetViews>
    <sheetView showZeros="0" view="pageBreakPreview" zoomScale="145" zoomScaleNormal="115" zoomScaleSheetLayoutView="145" workbookViewId="0">
      <selection activeCell="I1" sqref="I1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24" t="s">
        <v>313</v>
      </c>
      <c r="B1" s="125"/>
      <c r="C1" s="125"/>
      <c r="D1" s="125"/>
      <c r="E1" s="125"/>
      <c r="F1" s="125"/>
      <c r="G1" s="125"/>
      <c r="H1" s="126"/>
      <c r="I1" s="98" t="s">
        <v>106</v>
      </c>
    </row>
    <row r="2" spans="1:9" x14ac:dyDescent="0.2">
      <c r="A2" s="127" t="s">
        <v>18</v>
      </c>
      <c r="B2" s="128" t="s">
        <v>19</v>
      </c>
      <c r="C2" s="128" t="s">
        <v>20</v>
      </c>
      <c r="D2" s="128" t="s">
        <v>33</v>
      </c>
      <c r="E2" s="128"/>
      <c r="F2" s="128"/>
      <c r="G2" s="129" t="s">
        <v>30</v>
      </c>
      <c r="H2" s="130"/>
      <c r="I2" s="130"/>
    </row>
    <row r="3" spans="1:9" x14ac:dyDescent="0.2">
      <c r="A3" s="127"/>
      <c r="B3" s="128"/>
      <c r="C3" s="128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">
      <c r="A4" s="105" t="s">
        <v>24</v>
      </c>
      <c r="B4" s="106" t="s">
        <v>25</v>
      </c>
      <c r="C4" s="7" t="s">
        <v>40</v>
      </c>
      <c r="D4" s="97">
        <v>30617</v>
      </c>
      <c r="E4" s="110"/>
      <c r="F4" s="113"/>
      <c r="G4" s="27">
        <f>D4*1.4</f>
        <v>42863.799999999996</v>
      </c>
      <c r="H4" s="117"/>
      <c r="I4" s="118"/>
    </row>
    <row r="5" spans="1:9" x14ac:dyDescent="0.2">
      <c r="A5" s="105"/>
      <c r="B5" s="106"/>
      <c r="C5" s="7" t="s">
        <v>41</v>
      </c>
      <c r="D5" s="97">
        <v>33367</v>
      </c>
      <c r="E5" s="111"/>
      <c r="F5" s="114"/>
      <c r="G5" s="27">
        <f>D5*1.4</f>
        <v>46713.799999999996</v>
      </c>
      <c r="H5" s="119"/>
      <c r="I5" s="120"/>
    </row>
    <row r="6" spans="1:9" x14ac:dyDescent="0.2">
      <c r="A6" s="105"/>
      <c r="B6" s="106"/>
      <c r="C6" s="7" t="s">
        <v>42</v>
      </c>
      <c r="D6" s="97">
        <v>37767</v>
      </c>
      <c r="E6" s="111"/>
      <c r="F6" s="114"/>
      <c r="G6" s="5">
        <f>D6*1.4</f>
        <v>52873.799999999996</v>
      </c>
      <c r="H6" s="119"/>
      <c r="I6" s="120"/>
    </row>
    <row r="7" spans="1:9" x14ac:dyDescent="0.2">
      <c r="A7" s="105"/>
      <c r="B7" s="106"/>
      <c r="C7" s="7" t="s">
        <v>48</v>
      </c>
      <c r="D7" s="97">
        <v>39967</v>
      </c>
      <c r="E7" s="111"/>
      <c r="F7" s="114"/>
      <c r="G7" s="5">
        <f>D7*1.4</f>
        <v>55953.799999999996</v>
      </c>
      <c r="H7" s="119"/>
      <c r="I7" s="120"/>
    </row>
    <row r="8" spans="1:9" x14ac:dyDescent="0.2">
      <c r="A8" s="105"/>
      <c r="B8" s="106"/>
      <c r="C8" s="7" t="s">
        <v>49</v>
      </c>
      <c r="D8" s="97">
        <v>42167</v>
      </c>
      <c r="E8" s="115"/>
      <c r="F8" s="116"/>
      <c r="G8" s="5">
        <f>D8*1.4</f>
        <v>59033.799999999996</v>
      </c>
      <c r="H8" s="121"/>
      <c r="I8" s="122"/>
    </row>
    <row r="9" spans="1:9" x14ac:dyDescent="0.2">
      <c r="A9" s="105"/>
      <c r="B9" s="106"/>
      <c r="C9" s="7" t="s">
        <v>43</v>
      </c>
      <c r="D9" s="110"/>
      <c r="E9" s="97">
        <v>55763</v>
      </c>
      <c r="F9" s="97">
        <v>55763</v>
      </c>
      <c r="G9" s="117"/>
      <c r="H9" s="27">
        <f t="shared" ref="H9:I11" si="0">E9*1.4</f>
        <v>78068.2</v>
      </c>
      <c r="I9" s="27">
        <f t="shared" si="0"/>
        <v>78068.2</v>
      </c>
    </row>
    <row r="10" spans="1:9" x14ac:dyDescent="0.2">
      <c r="A10" s="105"/>
      <c r="B10" s="106"/>
      <c r="C10" s="7" t="s">
        <v>51</v>
      </c>
      <c r="D10" s="111"/>
      <c r="E10" s="97">
        <v>59613</v>
      </c>
      <c r="F10" s="97">
        <v>59613</v>
      </c>
      <c r="G10" s="119"/>
      <c r="H10" s="27">
        <f t="shared" si="0"/>
        <v>83458.2</v>
      </c>
      <c r="I10" s="27">
        <f t="shared" si="0"/>
        <v>83458.2</v>
      </c>
    </row>
    <row r="11" spans="1:9" x14ac:dyDescent="0.2">
      <c r="A11" s="105"/>
      <c r="B11" s="106"/>
      <c r="C11" s="7" t="s">
        <v>49</v>
      </c>
      <c r="D11" s="115"/>
      <c r="E11" s="97">
        <v>61613</v>
      </c>
      <c r="F11" s="97">
        <v>61613</v>
      </c>
      <c r="G11" s="121"/>
      <c r="H11" s="27">
        <f t="shared" si="0"/>
        <v>86258.2</v>
      </c>
      <c r="I11" s="27">
        <f t="shared" si="0"/>
        <v>86258.2</v>
      </c>
    </row>
    <row r="12" spans="1:9" x14ac:dyDescent="0.2">
      <c r="A12" s="103" t="s">
        <v>27</v>
      </c>
      <c r="B12" s="104" t="s">
        <v>25</v>
      </c>
      <c r="C12" s="7" t="s">
        <v>40</v>
      </c>
      <c r="D12" s="97">
        <v>26833</v>
      </c>
      <c r="E12" s="110"/>
      <c r="F12" s="113"/>
      <c r="G12" s="5">
        <f>D12*1.4</f>
        <v>37566.199999999997</v>
      </c>
      <c r="H12" s="117"/>
      <c r="I12" s="118"/>
    </row>
    <row r="13" spans="1:9" x14ac:dyDescent="0.2">
      <c r="A13" s="103"/>
      <c r="B13" s="104"/>
      <c r="C13" s="7" t="s">
        <v>41</v>
      </c>
      <c r="D13" s="97">
        <v>29033</v>
      </c>
      <c r="E13" s="111"/>
      <c r="F13" s="114"/>
      <c r="G13" s="5">
        <f>D13*1.4</f>
        <v>40646.199999999997</v>
      </c>
      <c r="H13" s="119"/>
      <c r="I13" s="120"/>
    </row>
    <row r="14" spans="1:9" x14ac:dyDescent="0.2">
      <c r="A14" s="103"/>
      <c r="B14" s="104"/>
      <c r="C14" s="7" t="s">
        <v>42</v>
      </c>
      <c r="D14" s="97">
        <v>31783</v>
      </c>
      <c r="E14" s="111"/>
      <c r="F14" s="114"/>
      <c r="G14" s="5">
        <f>D14*1.4</f>
        <v>44496.2</v>
      </c>
      <c r="H14" s="119"/>
      <c r="I14" s="120"/>
    </row>
    <row r="15" spans="1:9" x14ac:dyDescent="0.2">
      <c r="A15" s="103"/>
      <c r="B15" s="104"/>
      <c r="C15" s="7" t="s">
        <v>48</v>
      </c>
      <c r="D15" s="97">
        <v>33433</v>
      </c>
      <c r="E15" s="111"/>
      <c r="F15" s="114"/>
      <c r="G15" s="5">
        <f>D15*1.4</f>
        <v>46806.2</v>
      </c>
      <c r="H15" s="119"/>
      <c r="I15" s="120"/>
    </row>
    <row r="16" spans="1:9" x14ac:dyDescent="0.2">
      <c r="A16" s="103"/>
      <c r="B16" s="104"/>
      <c r="C16" s="7" t="s">
        <v>49</v>
      </c>
      <c r="D16" s="97">
        <v>34533</v>
      </c>
      <c r="E16" s="115"/>
      <c r="F16" s="116"/>
      <c r="G16" s="47">
        <f>D16*1.4</f>
        <v>48346.2</v>
      </c>
      <c r="H16" s="121"/>
      <c r="I16" s="122"/>
    </row>
    <row r="17" spans="1:9" x14ac:dyDescent="0.2">
      <c r="A17" s="103"/>
      <c r="B17" s="104"/>
      <c r="C17" s="7" t="s">
        <v>43</v>
      </c>
      <c r="D17" s="110"/>
      <c r="E17" s="97">
        <v>53562</v>
      </c>
      <c r="F17" s="97">
        <v>53562</v>
      </c>
      <c r="G17" s="117"/>
      <c r="H17" s="5">
        <f t="shared" ref="H17:I19" si="1">E17*1.4</f>
        <v>74986.799999999988</v>
      </c>
      <c r="I17" s="5">
        <f t="shared" si="1"/>
        <v>74986.799999999988</v>
      </c>
    </row>
    <row r="18" spans="1:9" x14ac:dyDescent="0.2">
      <c r="A18" s="103"/>
      <c r="B18" s="104"/>
      <c r="C18" s="7" t="s">
        <v>51</v>
      </c>
      <c r="D18" s="111"/>
      <c r="E18" s="97">
        <v>56312</v>
      </c>
      <c r="F18" s="97">
        <v>58012</v>
      </c>
      <c r="G18" s="119"/>
      <c r="H18" s="5">
        <f t="shared" si="1"/>
        <v>78836.799999999988</v>
      </c>
      <c r="I18" s="5">
        <f t="shared" si="1"/>
        <v>81216.799999999988</v>
      </c>
    </row>
    <row r="19" spans="1:9" x14ac:dyDescent="0.2">
      <c r="A19" s="103"/>
      <c r="B19" s="104"/>
      <c r="C19" s="7" t="s">
        <v>49</v>
      </c>
      <c r="D19" s="115"/>
      <c r="E19" s="97">
        <v>58312</v>
      </c>
      <c r="F19" s="97">
        <v>60012</v>
      </c>
      <c r="G19" s="121"/>
      <c r="H19" s="5">
        <f t="shared" si="1"/>
        <v>81636.799999999988</v>
      </c>
      <c r="I19" s="5">
        <f t="shared" si="1"/>
        <v>84016.799999999988</v>
      </c>
    </row>
    <row r="20" spans="1:9" x14ac:dyDescent="0.2">
      <c r="A20" s="103" t="s">
        <v>38</v>
      </c>
      <c r="B20" s="104" t="s">
        <v>25</v>
      </c>
      <c r="C20" s="7" t="s">
        <v>40</v>
      </c>
      <c r="D20" s="44">
        <v>23675</v>
      </c>
      <c r="E20" s="110"/>
      <c r="F20" s="113"/>
      <c r="G20" s="5">
        <f>D20*1.4</f>
        <v>33145</v>
      </c>
      <c r="H20" s="117">
        <f>+E20+(E20*0.4)</f>
        <v>0</v>
      </c>
      <c r="I20" s="118"/>
    </row>
    <row r="21" spans="1:9" x14ac:dyDescent="0.2">
      <c r="A21" s="107"/>
      <c r="B21" s="104"/>
      <c r="C21" s="7" t="s">
        <v>41</v>
      </c>
      <c r="D21" s="44">
        <v>25875</v>
      </c>
      <c r="E21" s="111"/>
      <c r="F21" s="114"/>
      <c r="G21" s="5">
        <f>D21*1.4</f>
        <v>36225</v>
      </c>
      <c r="H21" s="119"/>
      <c r="I21" s="120"/>
    </row>
    <row r="22" spans="1:9" x14ac:dyDescent="0.2">
      <c r="A22" s="107"/>
      <c r="B22" s="104"/>
      <c r="C22" s="7" t="s">
        <v>42</v>
      </c>
      <c r="D22" s="44">
        <v>27525</v>
      </c>
      <c r="E22" s="111"/>
      <c r="F22" s="114"/>
      <c r="G22" s="5">
        <f>D22*1.4</f>
        <v>38535</v>
      </c>
      <c r="H22" s="119"/>
      <c r="I22" s="120"/>
    </row>
    <row r="23" spans="1:9" x14ac:dyDescent="0.2">
      <c r="A23" s="107"/>
      <c r="B23" s="104"/>
      <c r="C23" s="7" t="s">
        <v>48</v>
      </c>
      <c r="D23" s="44">
        <v>29175</v>
      </c>
      <c r="E23" s="111"/>
      <c r="F23" s="114"/>
      <c r="G23" s="5">
        <f>D23*1.4</f>
        <v>40845</v>
      </c>
      <c r="H23" s="119"/>
      <c r="I23" s="120"/>
    </row>
    <row r="24" spans="1:9" x14ac:dyDescent="0.2">
      <c r="A24" s="107"/>
      <c r="B24" s="104"/>
      <c r="C24" s="7" t="s">
        <v>49</v>
      </c>
      <c r="D24" s="44">
        <v>30825</v>
      </c>
      <c r="E24" s="115"/>
      <c r="F24" s="116"/>
      <c r="G24" s="5">
        <f>D24*1.4</f>
        <v>43155</v>
      </c>
      <c r="H24" s="121"/>
      <c r="I24" s="122"/>
    </row>
    <row r="25" spans="1:9" x14ac:dyDescent="0.2">
      <c r="A25" s="107"/>
      <c r="B25" s="104"/>
      <c r="C25" s="7" t="s">
        <v>43</v>
      </c>
      <c r="D25" s="110"/>
      <c r="E25" s="44">
        <v>45175</v>
      </c>
      <c r="F25" s="44">
        <v>45175</v>
      </c>
      <c r="G25" s="117"/>
      <c r="H25" s="5">
        <f t="shared" ref="H25:I27" si="2">E25*1.4</f>
        <v>63244.999999999993</v>
      </c>
      <c r="I25" s="5">
        <f t="shared" si="2"/>
        <v>63244.999999999993</v>
      </c>
    </row>
    <row r="26" spans="1:9" x14ac:dyDescent="0.2">
      <c r="A26" s="107"/>
      <c r="B26" s="104"/>
      <c r="C26" s="7" t="s">
        <v>51</v>
      </c>
      <c r="D26" s="111"/>
      <c r="E26" s="44">
        <v>47375</v>
      </c>
      <c r="F26" s="44">
        <v>47375</v>
      </c>
      <c r="G26" s="119"/>
      <c r="H26" s="5">
        <f t="shared" si="2"/>
        <v>66325</v>
      </c>
      <c r="I26" s="5">
        <f t="shared" si="2"/>
        <v>66325</v>
      </c>
    </row>
    <row r="27" spans="1:9" ht="13.5" thickBot="1" x14ac:dyDescent="0.25">
      <c r="A27" s="108"/>
      <c r="B27" s="109"/>
      <c r="C27" s="8" t="s">
        <v>49</v>
      </c>
      <c r="D27" s="112"/>
      <c r="E27" s="95">
        <v>49375</v>
      </c>
      <c r="F27" s="44">
        <v>49375</v>
      </c>
      <c r="G27" s="123"/>
      <c r="H27" s="6">
        <f t="shared" si="2"/>
        <v>69125</v>
      </c>
      <c r="I27" s="6">
        <f t="shared" si="2"/>
        <v>69125</v>
      </c>
    </row>
  </sheetData>
  <sheetProtection algorithmName="SHA-512" hashValue="KpfdvtVearvVzTlesZWrVf1+ZFcc0TM103snu//+IKR4hYeFDNhePlKvaXWpIvU/SGxYige2npPXXrxIqlEgNg==" saltValue="fkuL38QwNrdVytxVOREB/g==" spinCount="100000" sheet="1" objects="1" scenarios="1"/>
  <mergeCells count="24">
    <mergeCell ref="A1:H1"/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D9:D11"/>
    <mergeCell ref="G9:G11"/>
    <mergeCell ref="A12:A19"/>
    <mergeCell ref="B12:B19"/>
    <mergeCell ref="E12:F16"/>
    <mergeCell ref="H12:I16"/>
    <mergeCell ref="D17:D19"/>
    <mergeCell ref="G17:G19"/>
    <mergeCell ref="A20:A27"/>
    <mergeCell ref="B20:B27"/>
    <mergeCell ref="E20:F24"/>
    <mergeCell ref="H20:I24"/>
    <mergeCell ref="D25:D27"/>
    <mergeCell ref="G25:G27"/>
  </mergeCells>
  <hyperlinks>
    <hyperlink ref="A4" r:id="rId1" display="http://www.oocl.com/india/eng/localinformation/localsurcharges/default.htm" xr:uid="{9EA354F9-55CE-47DA-B465-5494470A1C99}"/>
    <hyperlink ref="A12" r:id="rId2" display="http://www.oocl.com/india/eng/localinformation/localsurcharges/Local+Surcharge+for+Mundra.htm" xr:uid="{17903882-1060-4257-A85F-EC5CE5C8A4EE}"/>
    <hyperlink ref="I1" location="'IHL CITY-ICD LIST'!A1" display="HOME" xr:uid="{5EBBB89A-DDF1-44DD-AE23-69217BEE759D}"/>
  </hyperlinks>
  <pageMargins left="0.75" right="0.75" top="1" bottom="1" header="0.5" footer="0.5"/>
  <pageSetup paperSize="9" scale="58" orientation="portrait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view="pageBreakPreview" zoomScale="175" zoomScaleNormal="130" zoomScaleSheetLayoutView="17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5.7109375" customWidth="1"/>
  </cols>
  <sheetData>
    <row r="1" spans="1:9" ht="21" x14ac:dyDescent="0.2">
      <c r="A1" s="166" t="s">
        <v>282</v>
      </c>
      <c r="B1" s="167"/>
      <c r="C1" s="167"/>
      <c r="D1" s="167"/>
      <c r="E1" s="167"/>
      <c r="F1" s="167"/>
      <c r="G1" s="167"/>
      <c r="H1" s="167"/>
      <c r="I1" s="40" t="s">
        <v>106</v>
      </c>
    </row>
    <row r="2" spans="1:9" x14ac:dyDescent="0.2">
      <c r="A2" s="163" t="s">
        <v>18</v>
      </c>
      <c r="B2" s="171" t="s">
        <v>19</v>
      </c>
      <c r="C2" s="138" t="s">
        <v>20</v>
      </c>
      <c r="D2" s="138" t="s">
        <v>33</v>
      </c>
      <c r="E2" s="138"/>
      <c r="F2" s="138"/>
      <c r="G2" s="168" t="s">
        <v>30</v>
      </c>
      <c r="H2" s="169"/>
      <c r="I2" s="169"/>
    </row>
    <row r="3" spans="1:9" x14ac:dyDescent="0.2">
      <c r="A3" s="163"/>
      <c r="B3" s="136"/>
      <c r="C3" s="138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3" t="s">
        <v>24</v>
      </c>
      <c r="B4" s="150" t="s">
        <v>25</v>
      </c>
      <c r="C4" s="5" t="s">
        <v>40</v>
      </c>
      <c r="D4" s="44">
        <v>29200</v>
      </c>
      <c r="E4" s="141"/>
      <c r="F4" s="142"/>
      <c r="G4" s="31">
        <f>D4*1.4</f>
        <v>40880</v>
      </c>
      <c r="H4" s="141"/>
      <c r="I4" s="142"/>
    </row>
    <row r="5" spans="1:9" x14ac:dyDescent="0.2">
      <c r="A5" s="103"/>
      <c r="B5" s="151"/>
      <c r="C5" s="5" t="s">
        <v>41</v>
      </c>
      <c r="D5" s="44">
        <v>32200</v>
      </c>
      <c r="E5" s="143"/>
      <c r="F5" s="144"/>
      <c r="G5" s="31">
        <f>D5*1.4</f>
        <v>45080</v>
      </c>
      <c r="H5" s="143"/>
      <c r="I5" s="144"/>
    </row>
    <row r="6" spans="1:9" x14ac:dyDescent="0.2">
      <c r="A6" s="103"/>
      <c r="B6" s="151"/>
      <c r="C6" s="5" t="s">
        <v>42</v>
      </c>
      <c r="D6" s="44">
        <v>35800</v>
      </c>
      <c r="E6" s="143"/>
      <c r="F6" s="144"/>
      <c r="G6" s="31">
        <f>D6*1.4</f>
        <v>50120</v>
      </c>
      <c r="H6" s="143"/>
      <c r="I6" s="144"/>
    </row>
    <row r="7" spans="1:9" x14ac:dyDescent="0.2">
      <c r="A7" s="103"/>
      <c r="B7" s="151"/>
      <c r="C7" s="5" t="s">
        <v>52</v>
      </c>
      <c r="D7" s="44">
        <v>37700</v>
      </c>
      <c r="E7" s="143"/>
      <c r="F7" s="144"/>
      <c r="G7" s="31">
        <f>D7*1.4</f>
        <v>52780</v>
      </c>
      <c r="H7" s="143"/>
      <c r="I7" s="144"/>
    </row>
    <row r="8" spans="1:9" x14ac:dyDescent="0.2">
      <c r="A8" s="103"/>
      <c r="B8" s="151"/>
      <c r="C8" s="5" t="s">
        <v>53</v>
      </c>
      <c r="D8" s="44">
        <v>40000</v>
      </c>
      <c r="E8" s="145"/>
      <c r="F8" s="146"/>
      <c r="G8" s="31">
        <f>D8*1.4</f>
        <v>56000</v>
      </c>
      <c r="H8" s="145"/>
      <c r="I8" s="146"/>
    </row>
    <row r="9" spans="1:9" x14ac:dyDescent="0.2">
      <c r="A9" s="103"/>
      <c r="B9" s="151"/>
      <c r="C9" s="5" t="s">
        <v>43</v>
      </c>
      <c r="D9" s="156"/>
      <c r="E9" s="44">
        <v>60800</v>
      </c>
      <c r="F9" s="44">
        <v>60800</v>
      </c>
      <c r="G9" s="141"/>
      <c r="H9" s="27">
        <f t="shared" ref="H9:I11" si="0">E9*1.4</f>
        <v>85120</v>
      </c>
      <c r="I9" s="27">
        <f t="shared" si="0"/>
        <v>85120</v>
      </c>
    </row>
    <row r="10" spans="1:9" x14ac:dyDescent="0.2">
      <c r="A10" s="103"/>
      <c r="B10" s="151"/>
      <c r="C10" s="5" t="s">
        <v>51</v>
      </c>
      <c r="D10" s="153"/>
      <c r="E10" s="44">
        <v>65300</v>
      </c>
      <c r="F10" s="44">
        <v>65300</v>
      </c>
      <c r="G10" s="143"/>
      <c r="H10" s="27">
        <f t="shared" si="0"/>
        <v>91420</v>
      </c>
      <c r="I10" s="27">
        <f t="shared" si="0"/>
        <v>91420</v>
      </c>
    </row>
    <row r="11" spans="1:9" x14ac:dyDescent="0.2">
      <c r="A11" s="103"/>
      <c r="B11" s="170"/>
      <c r="C11" s="5" t="s">
        <v>54</v>
      </c>
      <c r="D11" s="159"/>
      <c r="E11" s="44">
        <v>69300</v>
      </c>
      <c r="F11" s="44">
        <v>69300</v>
      </c>
      <c r="G11" s="145"/>
      <c r="H11" s="27">
        <f t="shared" si="0"/>
        <v>97020</v>
      </c>
      <c r="I11" s="27">
        <f t="shared" si="0"/>
        <v>97020</v>
      </c>
    </row>
  </sheetData>
  <sheetProtection algorithmName="SHA-512" hashValue="uObSqm8tRm/TvE6KkNSdRwrTICNxzfrJ/3djTj+1JMVeLdP26XSUQJP7uprdbLvyhgQN+aMfjCgH2VXMfKyFyg==" saltValue="FC2X9loSY8utoUhyd0xIjQ==" spinCount="100000" sheet="1" objects="1" scenarios="1"/>
  <mergeCells count="12">
    <mergeCell ref="A1:H1"/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0500-000000000000}"/>
    <hyperlink ref="I1" location="'IHL CITY-ICD LIST'!A1" display="HOME" xr:uid="{00000000-0004-0000-0500-000001000000}"/>
  </hyperlinks>
  <pageMargins left="0.7" right="0.7" top="0.75" bottom="0.75" header="0.3" footer="0.3"/>
  <pageSetup paperSize="9" scale="61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1"/>
  <sheetViews>
    <sheetView view="pageBreakPreview" zoomScale="145" zoomScaleNormal="130" zoomScaleSheetLayoutView="145" workbookViewId="0">
      <selection activeCell="J1" sqref="J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166" t="s">
        <v>85</v>
      </c>
      <c r="B1" s="167"/>
      <c r="C1" s="167"/>
      <c r="D1" s="167"/>
      <c r="E1" s="167"/>
      <c r="F1" s="167"/>
      <c r="G1" s="167"/>
      <c r="H1" s="167"/>
      <c r="I1" s="167"/>
      <c r="J1" s="11" t="s">
        <v>106</v>
      </c>
    </row>
    <row r="2" spans="1:10" x14ac:dyDescent="0.2">
      <c r="A2" s="138" t="s">
        <v>18</v>
      </c>
      <c r="B2" s="138" t="s">
        <v>19</v>
      </c>
      <c r="C2" s="138" t="s">
        <v>20</v>
      </c>
      <c r="D2" s="138" t="s">
        <v>33</v>
      </c>
      <c r="E2" s="138"/>
      <c r="F2" s="138"/>
      <c r="G2" s="28" t="s">
        <v>221</v>
      </c>
      <c r="H2" s="138" t="s">
        <v>30</v>
      </c>
      <c r="I2" s="138"/>
      <c r="J2" s="138"/>
    </row>
    <row r="3" spans="1:10" x14ac:dyDescent="0.2">
      <c r="A3" s="138"/>
      <c r="B3" s="138"/>
      <c r="C3" s="138"/>
      <c r="D3" s="138" t="s">
        <v>21</v>
      </c>
      <c r="E3" s="138" t="s">
        <v>22</v>
      </c>
      <c r="F3" s="138" t="s">
        <v>23</v>
      </c>
      <c r="G3" s="138" t="s">
        <v>285</v>
      </c>
      <c r="H3" s="138" t="s">
        <v>21</v>
      </c>
      <c r="I3" s="138" t="s">
        <v>22</v>
      </c>
      <c r="J3" s="138" t="s">
        <v>23</v>
      </c>
    </row>
    <row r="4" spans="1:10" x14ac:dyDescent="0.2">
      <c r="A4" s="138"/>
      <c r="B4" s="138"/>
      <c r="C4" s="138"/>
      <c r="D4" s="138"/>
      <c r="E4" s="138"/>
      <c r="F4" s="138"/>
      <c r="G4" s="138"/>
      <c r="H4" s="138"/>
      <c r="I4" s="138"/>
      <c r="J4" s="138"/>
    </row>
    <row r="5" spans="1:10" x14ac:dyDescent="0.2">
      <c r="A5" s="172" t="s">
        <v>24</v>
      </c>
      <c r="B5" s="104" t="s">
        <v>25</v>
      </c>
      <c r="C5" s="5" t="s">
        <v>40</v>
      </c>
      <c r="D5" s="44">
        <v>62260</v>
      </c>
      <c r="E5" s="104"/>
      <c r="F5" s="104"/>
      <c r="G5" s="104"/>
      <c r="H5" s="27">
        <f t="shared" ref="H5:H26" si="0">+D5+(D5*0.4)</f>
        <v>87164</v>
      </c>
      <c r="I5" s="173"/>
      <c r="J5" s="173"/>
    </row>
    <row r="6" spans="1:10" x14ac:dyDescent="0.2">
      <c r="A6" s="172"/>
      <c r="B6" s="104"/>
      <c r="C6" s="5" t="s">
        <v>41</v>
      </c>
      <c r="D6" s="44">
        <v>72050</v>
      </c>
      <c r="E6" s="104"/>
      <c r="F6" s="104"/>
      <c r="G6" s="104"/>
      <c r="H6" s="27">
        <f t="shared" si="0"/>
        <v>100870</v>
      </c>
      <c r="I6" s="173"/>
      <c r="J6" s="173"/>
    </row>
    <row r="7" spans="1:10" x14ac:dyDescent="0.2">
      <c r="A7" s="172"/>
      <c r="B7" s="104"/>
      <c r="C7" s="5" t="s">
        <v>42</v>
      </c>
      <c r="D7" s="44">
        <v>82940</v>
      </c>
      <c r="E7" s="104"/>
      <c r="F7" s="104"/>
      <c r="G7" s="104"/>
      <c r="H7" s="27">
        <f t="shared" si="0"/>
        <v>116116</v>
      </c>
      <c r="I7" s="173"/>
      <c r="J7" s="173"/>
    </row>
    <row r="8" spans="1:10" x14ac:dyDescent="0.2">
      <c r="A8" s="172"/>
      <c r="B8" s="104"/>
      <c r="C8" s="5" t="s">
        <v>48</v>
      </c>
      <c r="D8" s="44">
        <v>87890</v>
      </c>
      <c r="E8" s="104"/>
      <c r="F8" s="104"/>
      <c r="G8" s="104"/>
      <c r="H8" s="27">
        <f t="shared" si="0"/>
        <v>123046</v>
      </c>
      <c r="I8" s="173"/>
      <c r="J8" s="173"/>
    </row>
    <row r="9" spans="1:10" x14ac:dyDescent="0.2">
      <c r="A9" s="172"/>
      <c r="B9" s="104"/>
      <c r="C9" s="5" t="s">
        <v>49</v>
      </c>
      <c r="D9" s="44">
        <v>98615</v>
      </c>
      <c r="E9" s="104"/>
      <c r="F9" s="104"/>
      <c r="G9" s="104"/>
      <c r="H9" s="27">
        <f>+D9+(D9*0.4)</f>
        <v>138061</v>
      </c>
      <c r="I9" s="173"/>
      <c r="J9" s="173"/>
    </row>
    <row r="10" spans="1:10" x14ac:dyDescent="0.2">
      <c r="A10" s="172"/>
      <c r="B10" s="104"/>
      <c r="C10" s="5" t="s">
        <v>43</v>
      </c>
      <c r="D10" s="104"/>
      <c r="E10" s="44">
        <v>136950</v>
      </c>
      <c r="F10" s="44">
        <v>108350</v>
      </c>
      <c r="G10" s="104"/>
      <c r="H10" s="173"/>
      <c r="I10" s="27">
        <f t="shared" ref="I10:J11" si="1">+E10+(E10*0.4)</f>
        <v>191730</v>
      </c>
      <c r="J10" s="27">
        <f t="shared" si="1"/>
        <v>151690</v>
      </c>
    </row>
    <row r="11" spans="1:10" x14ac:dyDescent="0.2">
      <c r="A11" s="172"/>
      <c r="B11" s="104"/>
      <c r="C11" s="5" t="s">
        <v>47</v>
      </c>
      <c r="D11" s="104"/>
      <c r="E11" s="44">
        <v>148500</v>
      </c>
      <c r="F11" s="44">
        <v>120505</v>
      </c>
      <c r="G11" s="104"/>
      <c r="H11" s="173"/>
      <c r="I11" s="27">
        <f t="shared" si="1"/>
        <v>207900</v>
      </c>
      <c r="J11" s="27">
        <f t="shared" si="1"/>
        <v>168707</v>
      </c>
    </row>
    <row r="12" spans="1:10" x14ac:dyDescent="0.2">
      <c r="A12" s="172"/>
      <c r="B12" s="104"/>
      <c r="C12" s="5" t="s">
        <v>50</v>
      </c>
      <c r="D12" s="104"/>
      <c r="E12" s="44">
        <f>E11+2000</f>
        <v>150500</v>
      </c>
      <c r="F12" s="44">
        <f>F11+2000</f>
        <v>122505</v>
      </c>
      <c r="G12" s="104"/>
      <c r="H12" s="173"/>
      <c r="I12" s="27">
        <f t="shared" ref="I12" si="2">+E12+(E12*0.4)</f>
        <v>210700</v>
      </c>
      <c r="J12" s="27">
        <f t="shared" ref="J12" si="3">+F12+(F12*0.4)</f>
        <v>171507</v>
      </c>
    </row>
    <row r="13" spans="1:10" x14ac:dyDescent="0.2">
      <c r="A13" s="172"/>
      <c r="B13" s="104"/>
      <c r="C13" s="5" t="s">
        <v>287</v>
      </c>
      <c r="D13" s="104"/>
      <c r="E13" s="176"/>
      <c r="F13" s="176"/>
      <c r="G13" s="44">
        <v>277200</v>
      </c>
      <c r="H13" s="173"/>
      <c r="I13" s="178"/>
      <c r="J13" s="179"/>
    </row>
    <row r="14" spans="1:10" x14ac:dyDescent="0.2">
      <c r="A14" s="172" t="s">
        <v>27</v>
      </c>
      <c r="B14" s="104" t="s">
        <v>25</v>
      </c>
      <c r="C14" s="5" t="s">
        <v>40</v>
      </c>
      <c r="D14" s="44">
        <v>64043</v>
      </c>
      <c r="E14" s="104"/>
      <c r="F14" s="104"/>
      <c r="G14" s="104"/>
      <c r="H14" s="27">
        <f t="shared" si="0"/>
        <v>89660.2</v>
      </c>
      <c r="I14" s="173"/>
      <c r="J14" s="173"/>
    </row>
    <row r="15" spans="1:10" x14ac:dyDescent="0.2">
      <c r="A15" s="172"/>
      <c r="B15" s="104"/>
      <c r="C15" s="5" t="s">
        <v>41</v>
      </c>
      <c r="D15" s="44">
        <v>70509</v>
      </c>
      <c r="E15" s="104"/>
      <c r="F15" s="104"/>
      <c r="G15" s="104"/>
      <c r="H15" s="27">
        <f t="shared" si="0"/>
        <v>98712.6</v>
      </c>
      <c r="I15" s="173"/>
      <c r="J15" s="173"/>
    </row>
    <row r="16" spans="1:10" x14ac:dyDescent="0.2">
      <c r="A16" s="172"/>
      <c r="B16" s="104"/>
      <c r="C16" s="5" t="s">
        <v>42</v>
      </c>
      <c r="D16" s="44">
        <v>77187</v>
      </c>
      <c r="E16" s="104"/>
      <c r="F16" s="104"/>
      <c r="G16" s="104"/>
      <c r="H16" s="27">
        <f t="shared" si="0"/>
        <v>108061.8</v>
      </c>
      <c r="I16" s="173"/>
      <c r="J16" s="173"/>
    </row>
    <row r="17" spans="1:10" x14ac:dyDescent="0.2">
      <c r="A17" s="172"/>
      <c r="B17" s="104"/>
      <c r="C17" s="5" t="s">
        <v>48</v>
      </c>
      <c r="D17" s="44">
        <v>83069</v>
      </c>
      <c r="E17" s="104"/>
      <c r="F17" s="104"/>
      <c r="G17" s="104"/>
      <c r="H17" s="27">
        <f t="shared" si="0"/>
        <v>116296.6</v>
      </c>
      <c r="I17" s="173"/>
      <c r="J17" s="173"/>
    </row>
    <row r="18" spans="1:10" x14ac:dyDescent="0.2">
      <c r="A18" s="172"/>
      <c r="B18" s="104"/>
      <c r="C18" s="5" t="s">
        <v>49</v>
      </c>
      <c r="D18" s="44">
        <v>92023</v>
      </c>
      <c r="E18" s="104"/>
      <c r="F18" s="104"/>
      <c r="G18" s="104"/>
      <c r="H18" s="27">
        <f>+D18+(D18*0.4)</f>
        <v>128832.20000000001</v>
      </c>
      <c r="I18" s="173"/>
      <c r="J18" s="173"/>
    </row>
    <row r="19" spans="1:10" x14ac:dyDescent="0.2">
      <c r="A19" s="172"/>
      <c r="B19" s="104"/>
      <c r="C19" s="5" t="s">
        <v>43</v>
      </c>
      <c r="D19" s="104"/>
      <c r="E19" s="44">
        <v>123805</v>
      </c>
      <c r="F19" s="44">
        <v>96804</v>
      </c>
      <c r="G19" s="104"/>
      <c r="H19" s="173"/>
      <c r="I19" s="27">
        <f t="shared" ref="I19:J20" si="4">+E19+(E19*0.4)</f>
        <v>173327</v>
      </c>
      <c r="J19" s="27">
        <f t="shared" si="4"/>
        <v>135525.6</v>
      </c>
    </row>
    <row r="20" spans="1:10" x14ac:dyDescent="0.2">
      <c r="A20" s="172"/>
      <c r="B20" s="104"/>
      <c r="C20" s="5" t="s">
        <v>47</v>
      </c>
      <c r="D20" s="104"/>
      <c r="E20" s="44">
        <v>140250</v>
      </c>
      <c r="F20" s="44">
        <v>120018</v>
      </c>
      <c r="G20" s="104"/>
      <c r="H20" s="173"/>
      <c r="I20" s="27">
        <f t="shared" si="4"/>
        <v>196350</v>
      </c>
      <c r="J20" s="27">
        <f t="shared" si="4"/>
        <v>168025.2</v>
      </c>
    </row>
    <row r="21" spans="1:10" x14ac:dyDescent="0.2">
      <c r="A21" s="172"/>
      <c r="B21" s="104"/>
      <c r="C21" s="5" t="s">
        <v>50</v>
      </c>
      <c r="D21" s="104"/>
      <c r="E21" s="44">
        <f>E20+2000</f>
        <v>142250</v>
      </c>
      <c r="F21" s="44">
        <f>F20+2000</f>
        <v>122018</v>
      </c>
      <c r="G21" s="104"/>
      <c r="H21" s="173"/>
      <c r="I21" s="27">
        <f t="shared" ref="I21" si="5">+E21+(E21*0.4)</f>
        <v>199150</v>
      </c>
      <c r="J21" s="27">
        <f t="shared" ref="J21" si="6">+F21+(F21*0.4)</f>
        <v>170825.2</v>
      </c>
    </row>
    <row r="22" spans="1:10" x14ac:dyDescent="0.2">
      <c r="A22" s="172"/>
      <c r="B22" s="104"/>
      <c r="C22" s="5" t="s">
        <v>287</v>
      </c>
      <c r="D22" s="104"/>
      <c r="E22" s="177"/>
      <c r="F22" s="177"/>
      <c r="G22" s="44">
        <v>256000</v>
      </c>
      <c r="H22" s="173"/>
      <c r="I22" s="178"/>
      <c r="J22" s="179"/>
    </row>
    <row r="23" spans="1:10" x14ac:dyDescent="0.2">
      <c r="A23" s="172" t="s">
        <v>37</v>
      </c>
      <c r="B23" s="104" t="s">
        <v>25</v>
      </c>
      <c r="C23" s="5" t="s">
        <v>40</v>
      </c>
      <c r="D23" s="93">
        <v>61915</v>
      </c>
      <c r="E23" s="104"/>
      <c r="F23" s="104"/>
      <c r="G23" s="150"/>
      <c r="H23" s="27">
        <f t="shared" si="0"/>
        <v>86681</v>
      </c>
      <c r="I23" s="173"/>
      <c r="J23" s="173"/>
    </row>
    <row r="24" spans="1:10" x14ac:dyDescent="0.2">
      <c r="A24" s="172"/>
      <c r="B24" s="104"/>
      <c r="C24" s="5" t="s">
        <v>41</v>
      </c>
      <c r="D24" s="93">
        <v>68805</v>
      </c>
      <c r="E24" s="104"/>
      <c r="F24" s="104"/>
      <c r="G24" s="151"/>
      <c r="H24" s="27">
        <f t="shared" si="0"/>
        <v>96327</v>
      </c>
      <c r="I24" s="173"/>
      <c r="J24" s="173"/>
    </row>
    <row r="25" spans="1:10" x14ac:dyDescent="0.2">
      <c r="A25" s="172"/>
      <c r="B25" s="104"/>
      <c r="C25" s="5" t="s">
        <v>42</v>
      </c>
      <c r="D25" s="93">
        <v>75695</v>
      </c>
      <c r="E25" s="104"/>
      <c r="F25" s="104"/>
      <c r="G25" s="151"/>
      <c r="H25" s="27">
        <f t="shared" si="0"/>
        <v>105973</v>
      </c>
      <c r="I25" s="173"/>
      <c r="J25" s="173"/>
    </row>
    <row r="26" spans="1:10" x14ac:dyDescent="0.2">
      <c r="A26" s="172"/>
      <c r="B26" s="104"/>
      <c r="C26" s="5" t="s">
        <v>48</v>
      </c>
      <c r="D26" s="93">
        <v>81789</v>
      </c>
      <c r="E26" s="104"/>
      <c r="F26" s="104"/>
      <c r="G26" s="151"/>
      <c r="H26" s="27">
        <f t="shared" si="0"/>
        <v>114504.6</v>
      </c>
      <c r="I26" s="173"/>
      <c r="J26" s="173"/>
    </row>
    <row r="27" spans="1:10" x14ac:dyDescent="0.2">
      <c r="A27" s="172"/>
      <c r="B27" s="104"/>
      <c r="C27" s="5" t="s">
        <v>49</v>
      </c>
      <c r="D27" s="93">
        <v>90955</v>
      </c>
      <c r="E27" s="104"/>
      <c r="F27" s="104"/>
      <c r="G27" s="151"/>
      <c r="H27" s="27">
        <f>+D27+(D27*0.4)</f>
        <v>127337</v>
      </c>
      <c r="I27" s="173"/>
      <c r="J27" s="173"/>
    </row>
    <row r="28" spans="1:10" x14ac:dyDescent="0.2">
      <c r="A28" s="172"/>
      <c r="B28" s="104"/>
      <c r="C28" s="5" t="s">
        <v>43</v>
      </c>
      <c r="D28" s="104"/>
      <c r="E28" s="93">
        <v>106150</v>
      </c>
      <c r="F28" s="44">
        <v>93959</v>
      </c>
      <c r="G28" s="151"/>
      <c r="H28" s="173"/>
      <c r="I28" s="27">
        <f t="shared" ref="I28:J30" si="7">+E28+(E28*0.4)</f>
        <v>148610</v>
      </c>
      <c r="J28" s="27">
        <f t="shared" si="7"/>
        <v>131542.6</v>
      </c>
    </row>
    <row r="29" spans="1:10" x14ac:dyDescent="0.2">
      <c r="A29" s="172"/>
      <c r="B29" s="104"/>
      <c r="C29" s="5" t="s">
        <v>47</v>
      </c>
      <c r="D29" s="104"/>
      <c r="E29" s="93">
        <v>127050</v>
      </c>
      <c r="F29" s="44">
        <v>118127</v>
      </c>
      <c r="G29" s="151"/>
      <c r="H29" s="173"/>
      <c r="I29" s="27">
        <f t="shared" si="7"/>
        <v>177870</v>
      </c>
      <c r="J29" s="27">
        <f t="shared" si="7"/>
        <v>165377.79999999999</v>
      </c>
    </row>
    <row r="30" spans="1:10" x14ac:dyDescent="0.2">
      <c r="A30" s="172"/>
      <c r="B30" s="104"/>
      <c r="C30" s="5" t="s">
        <v>50</v>
      </c>
      <c r="D30" s="104"/>
      <c r="E30" s="93">
        <f>E29+2000</f>
        <v>129050</v>
      </c>
      <c r="F30" s="93">
        <f>F29+2000</f>
        <v>120127</v>
      </c>
      <c r="G30" s="170"/>
      <c r="H30" s="173"/>
      <c r="I30" s="27">
        <f t="shared" si="7"/>
        <v>180670</v>
      </c>
      <c r="J30" s="27">
        <f t="shared" si="7"/>
        <v>168177.8</v>
      </c>
    </row>
    <row r="31" spans="1:10" ht="13.5" thickBot="1" x14ac:dyDescent="0.25">
      <c r="A31" s="174"/>
      <c r="B31" s="175"/>
      <c r="C31" s="175"/>
      <c r="D31" s="175"/>
      <c r="E31" s="175"/>
      <c r="F31" s="175"/>
      <c r="G31" s="175"/>
      <c r="H31" s="175"/>
      <c r="I31" s="175"/>
      <c r="J31" s="175"/>
    </row>
  </sheetData>
  <sheetProtection algorithmName="SHA-512" hashValue="vKhFyVBSpJsrD4WvKk0ZSrJFls+u3VBB0d8Gw5FvGUww5bZJ7GtkazIo/hjafkAz216Q6iU/+Veyhslv0CCMUw==" saltValue="QwtV9Alk+9L4PkJm/QjFPA==" spinCount="100000" sheet="1" objects="1" scenarios="1"/>
  <mergeCells count="39">
    <mergeCell ref="A2:A4"/>
    <mergeCell ref="E14:F18"/>
    <mergeCell ref="I14:J18"/>
    <mergeCell ref="A14:A22"/>
    <mergeCell ref="B14:B22"/>
    <mergeCell ref="D19:D22"/>
    <mergeCell ref="H19:H22"/>
    <mergeCell ref="H3:H4"/>
    <mergeCell ref="G3:G4"/>
    <mergeCell ref="E13:F13"/>
    <mergeCell ref="E22:F22"/>
    <mergeCell ref="G5:G12"/>
    <mergeCell ref="G14:G21"/>
    <mergeCell ref="I13:J13"/>
    <mergeCell ref="I22:J22"/>
    <mergeCell ref="A31:J31"/>
    <mergeCell ref="A23:A30"/>
    <mergeCell ref="B23:B30"/>
    <mergeCell ref="D28:D30"/>
    <mergeCell ref="H28:H30"/>
    <mergeCell ref="E23:F27"/>
    <mergeCell ref="I23:J27"/>
    <mergeCell ref="G23:G30"/>
    <mergeCell ref="A1:I1"/>
    <mergeCell ref="I3:I4"/>
    <mergeCell ref="J3:J4"/>
    <mergeCell ref="A5:A13"/>
    <mergeCell ref="B5:B13"/>
    <mergeCell ref="E5:F9"/>
    <mergeCell ref="I5:J9"/>
    <mergeCell ref="D10:D13"/>
    <mergeCell ref="B2:B4"/>
    <mergeCell ref="C2:C4"/>
    <mergeCell ref="D2:F2"/>
    <mergeCell ref="D3:D4"/>
    <mergeCell ref="E3:E4"/>
    <mergeCell ref="F3:F4"/>
    <mergeCell ref="H2:J2"/>
    <mergeCell ref="H10:H13"/>
  </mergeCells>
  <hyperlinks>
    <hyperlink ref="A5" r:id="rId1" display="http://www.oocl.com/india/eng/localinformation/localsurcharges/default.htm" xr:uid="{00000000-0004-0000-0700-000000000000}"/>
    <hyperlink ref="A14" r:id="rId2" display="http://www.oocl.com/india/eng/localinformation/localsurcharges/Local+Surcharge+for+Mundra.htm" xr:uid="{00000000-0004-0000-0700-000001000000}"/>
    <hyperlink ref="J1" location="'IHL CITY-ICD LIST'!A1" display="HOME" xr:uid="{00000000-0004-0000-0700-000005000000}"/>
  </hyperlinks>
  <pageMargins left="0.7" right="0.7" top="0.75" bottom="0.75" header="0.3" footer="0.3"/>
  <pageSetup paperSize="9" scale="61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"/>
  <sheetViews>
    <sheetView view="pageBreakPreview" zoomScale="175" zoomScaleNormal="145" zoomScaleSheetLayoutView="175" workbookViewId="0">
      <selection activeCell="I1" sqref="I1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2.42578125" bestFit="1" customWidth="1"/>
    <col min="4" max="9" width="15.7109375" customWidth="1"/>
  </cols>
  <sheetData>
    <row r="1" spans="1:9" ht="21.75" thickBot="1" x14ac:dyDescent="0.25">
      <c r="A1" s="131" t="s">
        <v>102</v>
      </c>
      <c r="B1" s="132"/>
      <c r="C1" s="132"/>
      <c r="D1" s="132"/>
      <c r="E1" s="132"/>
      <c r="F1" s="132"/>
      <c r="G1" s="132"/>
      <c r="H1" s="132"/>
      <c r="I1" s="40" t="s">
        <v>106</v>
      </c>
    </row>
    <row r="2" spans="1:9" x14ac:dyDescent="0.2">
      <c r="A2" s="133" t="s">
        <v>18</v>
      </c>
      <c r="B2" s="135" t="s">
        <v>19</v>
      </c>
      <c r="C2" s="135" t="s">
        <v>20</v>
      </c>
      <c r="D2" s="139" t="s">
        <v>33</v>
      </c>
      <c r="E2" s="140"/>
      <c r="F2" s="140"/>
      <c r="G2" s="139" t="s">
        <v>30</v>
      </c>
      <c r="H2" s="140"/>
      <c r="I2" s="140"/>
    </row>
    <row r="3" spans="1:9" x14ac:dyDescent="0.2">
      <c r="A3" s="134"/>
      <c r="B3" s="136"/>
      <c r="C3" s="136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">
      <c r="A4" s="103" t="s">
        <v>55</v>
      </c>
      <c r="B4" s="150" t="s">
        <v>28</v>
      </c>
      <c r="C4" s="5" t="s">
        <v>273</v>
      </c>
      <c r="D4" s="48">
        <v>25250</v>
      </c>
      <c r="E4" s="181"/>
      <c r="F4" s="182"/>
      <c r="G4" s="31">
        <f>+D4+(D4*0.4)</f>
        <v>35350</v>
      </c>
      <c r="H4" s="178"/>
      <c r="I4" s="180"/>
    </row>
    <row r="5" spans="1:9" x14ac:dyDescent="0.2">
      <c r="A5" s="103"/>
      <c r="B5" s="170"/>
      <c r="C5" s="5" t="s">
        <v>274</v>
      </c>
      <c r="D5" s="30"/>
      <c r="E5" s="48">
        <v>34000</v>
      </c>
      <c r="F5" s="48">
        <v>34000</v>
      </c>
      <c r="G5" s="31"/>
      <c r="H5" s="31">
        <f>+E5+(E5*0.4)</f>
        <v>47600</v>
      </c>
      <c r="I5" s="31">
        <f t="shared" ref="I5" si="0">+F5+(F5*0.4)</f>
        <v>47600</v>
      </c>
    </row>
    <row r="6" spans="1:9" x14ac:dyDescent="0.2">
      <c r="A6" s="103" t="s">
        <v>56</v>
      </c>
      <c r="B6" s="150" t="s">
        <v>28</v>
      </c>
      <c r="C6" s="5" t="s">
        <v>273</v>
      </c>
      <c r="D6" s="48">
        <v>33750</v>
      </c>
      <c r="E6" s="181"/>
      <c r="F6" s="182"/>
      <c r="G6" s="31">
        <f>+D6+(D6*0.4)</f>
        <v>47250</v>
      </c>
      <c r="H6" s="178"/>
      <c r="I6" s="180"/>
    </row>
    <row r="7" spans="1:9" ht="13.5" thickBot="1" x14ac:dyDescent="0.25">
      <c r="A7" s="161"/>
      <c r="B7" s="152"/>
      <c r="C7" s="5" t="s">
        <v>274</v>
      </c>
      <c r="D7" s="50"/>
      <c r="E7" s="51">
        <v>42250</v>
      </c>
      <c r="F7" s="51">
        <v>42250</v>
      </c>
      <c r="G7" s="31"/>
      <c r="H7" s="31">
        <f>+E7+(E7*0.4)</f>
        <v>59150</v>
      </c>
      <c r="I7" s="31">
        <f t="shared" ref="I7" si="1">+F7+(F7*0.4)</f>
        <v>59150</v>
      </c>
    </row>
  </sheetData>
  <sheetProtection algorithmName="SHA-512" hashValue="3/jaCvbvTgQk8Yk/N6rV9aCnsqnm6RAvM70Tii4hSzu1/15u/vao9aLYabXRRv7HVi95T1ttRQe1wvTGdMycFw==" saltValue="50hagimT9RgEIcUGtnyrWg==" spinCount="100000" sheet="1" objects="1" scenarios="1"/>
  <sortState xmlns:xlrd2="http://schemas.microsoft.com/office/spreadsheetml/2017/richdata2" ref="A1:B32">
    <sortCondition ref="A1"/>
  </sortState>
  <mergeCells count="14">
    <mergeCell ref="A1:H1"/>
    <mergeCell ref="H6:I6"/>
    <mergeCell ref="G2:I2"/>
    <mergeCell ref="E6:F6"/>
    <mergeCell ref="A6:A7"/>
    <mergeCell ref="B6:B7"/>
    <mergeCell ref="E4:F4"/>
    <mergeCell ref="A4:A5"/>
    <mergeCell ref="B4:B5"/>
    <mergeCell ref="H4:I4"/>
    <mergeCell ref="A2:A3"/>
    <mergeCell ref="B2:B3"/>
    <mergeCell ref="C2:C3"/>
    <mergeCell ref="D2:F2"/>
  </mergeCells>
  <hyperlinks>
    <hyperlink ref="I1" location="'IHL CITY-ICD LIST'!A1" display="HOME" xr:uid="{00000000-0004-0000-0800-000000000000}"/>
  </hyperlinks>
  <pageMargins left="0.7" right="0.7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style="81" customWidth="1"/>
  </cols>
  <sheetData>
    <row r="1" spans="1:9" ht="21" x14ac:dyDescent="0.2">
      <c r="A1" s="85" t="s">
        <v>101</v>
      </c>
      <c r="B1" s="85"/>
      <c r="C1" s="85"/>
      <c r="D1" s="85"/>
      <c r="E1" s="85"/>
      <c r="F1" s="85"/>
      <c r="G1" s="85"/>
      <c r="H1" s="85"/>
      <c r="I1" s="86" t="s">
        <v>106</v>
      </c>
    </row>
    <row r="2" spans="1:9" x14ac:dyDescent="0.2">
      <c r="A2" s="56" t="s">
        <v>18</v>
      </c>
      <c r="B2" s="56" t="s">
        <v>19</v>
      </c>
      <c r="C2" s="56" t="s">
        <v>20</v>
      </c>
      <c r="D2" s="138" t="s">
        <v>33</v>
      </c>
      <c r="E2" s="138"/>
      <c r="F2" s="138"/>
      <c r="G2" s="138" t="s">
        <v>30</v>
      </c>
      <c r="H2" s="138"/>
      <c r="I2" s="138"/>
    </row>
    <row r="3" spans="1:9" x14ac:dyDescent="0.2">
      <c r="A3" s="56"/>
      <c r="B3" s="56"/>
      <c r="C3" s="56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83" t="s">
        <v>24</v>
      </c>
      <c r="B4" s="183" t="s">
        <v>25</v>
      </c>
      <c r="C4" s="5" t="s">
        <v>40</v>
      </c>
      <c r="D4" s="44">
        <v>68750</v>
      </c>
      <c r="E4" s="156"/>
      <c r="F4" s="186"/>
      <c r="G4" s="52">
        <f t="shared" ref="G4:G24" si="0">+D4+(D4*0.4)</f>
        <v>96250</v>
      </c>
      <c r="H4" s="156"/>
      <c r="I4" s="186"/>
    </row>
    <row r="5" spans="1:9" x14ac:dyDescent="0.2">
      <c r="A5" s="184"/>
      <c r="B5" s="184"/>
      <c r="C5" s="5" t="s">
        <v>41</v>
      </c>
      <c r="D5" s="44">
        <v>75240</v>
      </c>
      <c r="E5" s="153"/>
      <c r="F5" s="187"/>
      <c r="G5" s="52">
        <f t="shared" si="0"/>
        <v>105336</v>
      </c>
      <c r="H5" s="153"/>
      <c r="I5" s="187"/>
    </row>
    <row r="6" spans="1:9" x14ac:dyDescent="0.2">
      <c r="A6" s="184"/>
      <c r="B6" s="184"/>
      <c r="C6" s="5" t="s">
        <v>42</v>
      </c>
      <c r="D6" s="44">
        <v>87340</v>
      </c>
      <c r="E6" s="153"/>
      <c r="F6" s="187"/>
      <c r="G6" s="52">
        <f t="shared" si="0"/>
        <v>122276</v>
      </c>
      <c r="H6" s="153"/>
      <c r="I6" s="187"/>
    </row>
    <row r="7" spans="1:9" x14ac:dyDescent="0.2">
      <c r="A7" s="184"/>
      <c r="B7" s="184"/>
      <c r="C7" s="5" t="s">
        <v>48</v>
      </c>
      <c r="D7" s="44">
        <v>101640</v>
      </c>
      <c r="E7" s="153"/>
      <c r="F7" s="187"/>
      <c r="G7" s="52">
        <f t="shared" si="0"/>
        <v>142296</v>
      </c>
      <c r="H7" s="153"/>
      <c r="I7" s="187"/>
    </row>
    <row r="8" spans="1:9" x14ac:dyDescent="0.2">
      <c r="A8" s="184"/>
      <c r="B8" s="184"/>
      <c r="C8" s="5" t="s">
        <v>49</v>
      </c>
      <c r="D8" s="44">
        <v>109890</v>
      </c>
      <c r="E8" s="159"/>
      <c r="F8" s="188"/>
      <c r="G8" s="52">
        <f t="shared" si="0"/>
        <v>153846</v>
      </c>
      <c r="H8" s="159"/>
      <c r="I8" s="188"/>
    </row>
    <row r="9" spans="1:9" x14ac:dyDescent="0.2">
      <c r="A9" s="184"/>
      <c r="B9" s="184"/>
      <c r="C9" s="5" t="s">
        <v>43</v>
      </c>
      <c r="D9" s="150"/>
      <c r="E9" s="44">
        <v>130680</v>
      </c>
      <c r="F9" s="44">
        <v>105930</v>
      </c>
      <c r="G9" s="150"/>
      <c r="H9" s="52">
        <f t="shared" ref="H9:I11" si="1">E9*1.4</f>
        <v>182952</v>
      </c>
      <c r="I9" s="52">
        <f t="shared" si="1"/>
        <v>148302</v>
      </c>
    </row>
    <row r="10" spans="1:9" x14ac:dyDescent="0.2">
      <c r="A10" s="184"/>
      <c r="B10" s="184"/>
      <c r="C10" s="5" t="s">
        <v>47</v>
      </c>
      <c r="D10" s="151"/>
      <c r="E10" s="44">
        <v>142780</v>
      </c>
      <c r="F10" s="44">
        <v>120230</v>
      </c>
      <c r="G10" s="151"/>
      <c r="H10" s="52">
        <f t="shared" si="1"/>
        <v>199892</v>
      </c>
      <c r="I10" s="52">
        <f t="shared" si="1"/>
        <v>168322</v>
      </c>
    </row>
    <row r="11" spans="1:9" x14ac:dyDescent="0.2">
      <c r="A11" s="185"/>
      <c r="B11" s="185"/>
      <c r="C11" s="5" t="s">
        <v>50</v>
      </c>
      <c r="D11" s="170"/>
      <c r="E11" s="44">
        <f>E10+2000</f>
        <v>144780</v>
      </c>
      <c r="F11" s="44">
        <f>F10+2000</f>
        <v>122230</v>
      </c>
      <c r="G11" s="170"/>
      <c r="H11" s="52">
        <f t="shared" si="1"/>
        <v>202692</v>
      </c>
      <c r="I11" s="52">
        <f t="shared" si="1"/>
        <v>171122</v>
      </c>
    </row>
    <row r="12" spans="1:9" x14ac:dyDescent="0.2">
      <c r="A12" s="183" t="s">
        <v>27</v>
      </c>
      <c r="B12" s="183" t="s">
        <v>25</v>
      </c>
      <c r="C12" s="5" t="s">
        <v>40</v>
      </c>
      <c r="D12" s="44">
        <v>69300</v>
      </c>
      <c r="E12" s="156"/>
      <c r="F12" s="186"/>
      <c r="G12" s="52">
        <f>+D12+(D12*0.4)</f>
        <v>97020</v>
      </c>
      <c r="H12" s="156"/>
      <c r="I12" s="186"/>
    </row>
    <row r="13" spans="1:9" x14ac:dyDescent="0.2">
      <c r="A13" s="184"/>
      <c r="B13" s="184"/>
      <c r="C13" s="5" t="s">
        <v>41</v>
      </c>
      <c r="D13" s="44">
        <v>75350</v>
      </c>
      <c r="E13" s="153"/>
      <c r="F13" s="187"/>
      <c r="G13" s="52">
        <f>+D13+(D13*0.4)</f>
        <v>105490</v>
      </c>
      <c r="H13" s="153"/>
      <c r="I13" s="187"/>
    </row>
    <row r="14" spans="1:9" x14ac:dyDescent="0.2">
      <c r="A14" s="184"/>
      <c r="B14" s="184"/>
      <c r="C14" s="5" t="s">
        <v>42</v>
      </c>
      <c r="D14" s="44">
        <v>86350</v>
      </c>
      <c r="E14" s="153"/>
      <c r="F14" s="187"/>
      <c r="G14" s="52">
        <f>+D14+(D14*0.4)</f>
        <v>120890</v>
      </c>
      <c r="H14" s="153"/>
      <c r="I14" s="187"/>
    </row>
    <row r="15" spans="1:9" x14ac:dyDescent="0.2">
      <c r="A15" s="184"/>
      <c r="B15" s="184"/>
      <c r="C15" s="5" t="s">
        <v>48</v>
      </c>
      <c r="D15" s="44">
        <v>95700</v>
      </c>
      <c r="E15" s="153"/>
      <c r="F15" s="187"/>
      <c r="G15" s="52">
        <f>+D15+(D15*0.4)</f>
        <v>133980</v>
      </c>
      <c r="H15" s="153"/>
      <c r="I15" s="187"/>
    </row>
    <row r="16" spans="1:9" x14ac:dyDescent="0.2">
      <c r="A16" s="184"/>
      <c r="B16" s="184"/>
      <c r="C16" s="5" t="s">
        <v>49</v>
      </c>
      <c r="D16" s="44">
        <v>106700</v>
      </c>
      <c r="E16" s="159"/>
      <c r="F16" s="188"/>
      <c r="G16" s="52">
        <f t="shared" si="0"/>
        <v>149380</v>
      </c>
      <c r="H16" s="159"/>
      <c r="I16" s="188"/>
    </row>
    <row r="17" spans="1:9" x14ac:dyDescent="0.2">
      <c r="A17" s="184"/>
      <c r="B17" s="184"/>
      <c r="C17" s="5" t="s">
        <v>43</v>
      </c>
      <c r="D17" s="150"/>
      <c r="E17" s="44">
        <v>119900</v>
      </c>
      <c r="F17" s="44">
        <v>105050</v>
      </c>
      <c r="G17" s="150"/>
      <c r="H17" s="52">
        <f t="shared" ref="H17:I19" si="2">+E17+(E17*0.4)</f>
        <v>167860</v>
      </c>
      <c r="I17" s="52">
        <f t="shared" si="2"/>
        <v>147070</v>
      </c>
    </row>
    <row r="18" spans="1:9" x14ac:dyDescent="0.2">
      <c r="A18" s="184"/>
      <c r="B18" s="184"/>
      <c r="C18" s="5" t="s">
        <v>47</v>
      </c>
      <c r="D18" s="151"/>
      <c r="E18" s="44">
        <v>130900</v>
      </c>
      <c r="F18" s="44">
        <v>117150</v>
      </c>
      <c r="G18" s="151"/>
      <c r="H18" s="52">
        <f t="shared" si="2"/>
        <v>183260</v>
      </c>
      <c r="I18" s="52">
        <f t="shared" si="2"/>
        <v>164010</v>
      </c>
    </row>
    <row r="19" spans="1:9" x14ac:dyDescent="0.2">
      <c r="A19" s="185"/>
      <c r="B19" s="185"/>
      <c r="C19" s="5" t="s">
        <v>50</v>
      </c>
      <c r="D19" s="170"/>
      <c r="E19" s="44">
        <f>E18+2000</f>
        <v>132900</v>
      </c>
      <c r="F19" s="44">
        <f>F18+2000</f>
        <v>119150</v>
      </c>
      <c r="G19" s="170"/>
      <c r="H19" s="52">
        <f t="shared" si="2"/>
        <v>186060</v>
      </c>
      <c r="I19" s="52">
        <f t="shared" si="2"/>
        <v>166810</v>
      </c>
    </row>
    <row r="20" spans="1:9" x14ac:dyDescent="0.2">
      <c r="A20" s="183" t="s">
        <v>38</v>
      </c>
      <c r="B20" s="183" t="s">
        <v>25</v>
      </c>
      <c r="C20" s="5" t="s">
        <v>40</v>
      </c>
      <c r="D20" s="38">
        <v>56650</v>
      </c>
      <c r="E20" s="156"/>
      <c r="F20" s="186"/>
      <c r="G20" s="52">
        <f t="shared" si="0"/>
        <v>79310</v>
      </c>
      <c r="H20" s="156"/>
      <c r="I20" s="186"/>
    </row>
    <row r="21" spans="1:9" x14ac:dyDescent="0.2">
      <c r="A21" s="184"/>
      <c r="B21" s="184"/>
      <c r="C21" s="5" t="s">
        <v>41</v>
      </c>
      <c r="D21" s="38">
        <v>64350</v>
      </c>
      <c r="E21" s="153"/>
      <c r="F21" s="187"/>
      <c r="G21" s="52">
        <f t="shared" si="0"/>
        <v>90090</v>
      </c>
      <c r="H21" s="153"/>
      <c r="I21" s="187"/>
    </row>
    <row r="22" spans="1:9" x14ac:dyDescent="0.2">
      <c r="A22" s="184"/>
      <c r="B22" s="184"/>
      <c r="C22" s="5" t="s">
        <v>42</v>
      </c>
      <c r="D22" s="38">
        <v>74250</v>
      </c>
      <c r="E22" s="153"/>
      <c r="F22" s="187"/>
      <c r="G22" s="52">
        <f t="shared" si="0"/>
        <v>103950</v>
      </c>
      <c r="H22" s="153"/>
      <c r="I22" s="187"/>
    </row>
    <row r="23" spans="1:9" x14ac:dyDescent="0.2">
      <c r="A23" s="184"/>
      <c r="B23" s="184"/>
      <c r="C23" s="5" t="s">
        <v>48</v>
      </c>
      <c r="D23" s="38">
        <v>84150</v>
      </c>
      <c r="E23" s="153"/>
      <c r="F23" s="187"/>
      <c r="G23" s="52">
        <f t="shared" si="0"/>
        <v>117810</v>
      </c>
      <c r="H23" s="153"/>
      <c r="I23" s="187"/>
    </row>
    <row r="24" spans="1:9" x14ac:dyDescent="0.2">
      <c r="A24" s="184"/>
      <c r="B24" s="184"/>
      <c r="C24" s="5" t="s">
        <v>49</v>
      </c>
      <c r="D24" s="38">
        <v>95150</v>
      </c>
      <c r="E24" s="159"/>
      <c r="F24" s="188"/>
      <c r="G24" s="52">
        <f t="shared" si="0"/>
        <v>133210</v>
      </c>
      <c r="H24" s="159"/>
      <c r="I24" s="188"/>
    </row>
    <row r="25" spans="1:9" x14ac:dyDescent="0.2">
      <c r="A25" s="184"/>
      <c r="B25" s="184"/>
      <c r="C25" s="5" t="s">
        <v>43</v>
      </c>
      <c r="D25" s="150"/>
      <c r="E25" s="38">
        <v>118800</v>
      </c>
      <c r="F25" s="38">
        <v>92950</v>
      </c>
      <c r="G25" s="150"/>
      <c r="H25" s="52">
        <f t="shared" ref="H25:I27" si="3">+E25+(E25*0.4)</f>
        <v>166320</v>
      </c>
      <c r="I25" s="52">
        <f t="shared" si="3"/>
        <v>130130</v>
      </c>
    </row>
    <row r="26" spans="1:9" x14ac:dyDescent="0.2">
      <c r="A26" s="184"/>
      <c r="B26" s="184"/>
      <c r="C26" s="5" t="s">
        <v>47</v>
      </c>
      <c r="D26" s="151"/>
      <c r="E26" s="38">
        <v>129800</v>
      </c>
      <c r="F26" s="38">
        <v>98450</v>
      </c>
      <c r="G26" s="151"/>
      <c r="H26" s="52">
        <f t="shared" si="3"/>
        <v>181720</v>
      </c>
      <c r="I26" s="52">
        <f t="shared" si="3"/>
        <v>137830</v>
      </c>
    </row>
    <row r="27" spans="1:9" x14ac:dyDescent="0.2">
      <c r="A27" s="185"/>
      <c r="B27" s="185"/>
      <c r="C27" s="5" t="s">
        <v>50</v>
      </c>
      <c r="D27" s="170"/>
      <c r="E27" s="38">
        <f>E26+2000</f>
        <v>131800</v>
      </c>
      <c r="F27" s="38">
        <f>F26+2000</f>
        <v>100450</v>
      </c>
      <c r="G27" s="170"/>
      <c r="H27" s="52">
        <f t="shared" si="3"/>
        <v>184520</v>
      </c>
      <c r="I27" s="52">
        <f t="shared" si="3"/>
        <v>140630</v>
      </c>
    </row>
    <row r="28" spans="1:9" x14ac:dyDescent="0.2">
      <c r="A28" s="87" t="s">
        <v>241</v>
      </c>
      <c r="B28" s="87"/>
      <c r="C28" s="87"/>
      <c r="D28" s="88"/>
      <c r="E28" s="88"/>
      <c r="F28" s="88"/>
      <c r="G28" s="88"/>
      <c r="H28" s="88"/>
      <c r="I28" s="88"/>
    </row>
  </sheetData>
  <sheetProtection algorithmName="SHA-512" hashValue="JAdskYXID3UimGYARGgQSgn79aRlXrm/+A/GU7XpAYJXSLc4lpWhl412ftcfpt35TnrmbzBz6YMsL10hDF/lKA==" saltValue="NmkiNDcwMVTWG/I2M/9Nlg==" spinCount="100000" sheet="1" objects="1" scenarios="1"/>
  <mergeCells count="20">
    <mergeCell ref="H12:I16"/>
    <mergeCell ref="H20:I24"/>
    <mergeCell ref="A20:A27"/>
    <mergeCell ref="B20:B27"/>
    <mergeCell ref="D25:D27"/>
    <mergeCell ref="E20:F24"/>
    <mergeCell ref="D17:D19"/>
    <mergeCell ref="G17:G19"/>
    <mergeCell ref="G25:G27"/>
    <mergeCell ref="A12:A19"/>
    <mergeCell ref="B12:B19"/>
    <mergeCell ref="E12:F16"/>
    <mergeCell ref="D2:F2"/>
    <mergeCell ref="G2:I2"/>
    <mergeCell ref="A4:A11"/>
    <mergeCell ref="B4:B11"/>
    <mergeCell ref="E4:F8"/>
    <mergeCell ref="H4:I8"/>
    <mergeCell ref="D9:D11"/>
    <mergeCell ref="G9:G11"/>
  </mergeCells>
  <hyperlinks>
    <hyperlink ref="A12" r:id="rId1" display="http://www.oocl.com/india/eng/localinformation/localsurcharges/Local+Surcharge+for+Mundra.htm" xr:uid="{00000000-0004-0000-0900-000000000000}"/>
    <hyperlink ref="A4" r:id="rId2" display="http://www.oocl.com/india/eng/localinformation/localsurcharges/default.htm" xr:uid="{00000000-0004-0000-0900-000001000000}"/>
    <hyperlink ref="I1" location="'IHL CITY-ICD LIST'!A1" display="HOME" xr:uid="{978FEC09-5493-4375-A271-57B47FD860B9}"/>
  </hyperlinks>
  <pageMargins left="0.7" right="0.7" top="0.75" bottom="0.75" header="0.3" footer="0.3"/>
  <pageSetup paperSize="9" scale="54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j F D 2 U E O x 9 u O n A A A A + A A A A B I A H A B D b 2 5 m a W c v U G F j a 2 F n Z S 5 4 b W w g o h g A K K A U A A A A A A A A A A A A A A A A A A A A A A A A A A A A h Y 9 B D o I w F E S v Q r q n L R X U k E 9 Z u J X E h G j c k l K h E Y q h x X I 3 F x 7 J K 0 i i q D u X M 3 m T v H n c 7 p C O b e N d Z W 9 U p x M U Y I o 8 q U V X K l 0 l a L A n f 4 1 S D r t C n I t K e h O s T T w a l a D a 2 k t M i H M O u w X u + o o w S g N y z L a 5 q G V b + E o b W 2 g h 0 W d V / l 8 h D o e X D G d 4 x X A U R U s c h g G Q u Y Z M 6 S / C J m N M g f y U s B k a O / S S S + 3 v c y B z B P J + w Z 9 Q S w M E F A A C A A g A j F D 2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x Q 9 l A o i k e 4 D g A A A B E A A A A T A B w A R m 9 y b X V s Y X M v U 2 V j d G l v b j E u b S C i G A A o o B Q A A A A A A A A A A A A A A A A A A A A A A A A A A A A r T k 0 u y c z P U w i G 0 I b W A F B L A Q I t A B Q A A g A I A I x Q 9 l B D s f b j p w A A A P g A A A A S A A A A A A A A A A A A A A A A A A A A A A B D b 2 5 m a W c v U G F j a 2 F n Z S 5 4 b W x Q S w E C L Q A U A A I A C A C M U P Z Q D 8 r p q 6 Q A A A D p A A A A E w A A A A A A A A A A A A A A A A D z A A A A W 0 N v b n R l b n R f V H l w Z X N d L n h t b F B L A Q I t A B Q A A g A I A I x Q 9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h p f O r 4 7 Q R Z H d v S V g V q x b A A A A A A I A A A A A A A N m A A D A A A A A E A A A A M 3 U B 4 T k t k v X r f e C u 0 A g b u A A A A A A B I A A A K A A A A A Q A A A A m 7 5 X b t 9 4 / V 0 6 V v I W M U k / 5 F A A A A C b u r 1 e I N j n w y S m v d t w N p N r / N R J 0 + u e J D i r U v u m f K C Y O B R 8 V V f w v S C U U X o 1 K L O 3 t i A 9 J 0 T L 0 e n Y E h I g g z T O 1 I u k N s a H 4 3 B x X 8 x o 4 R N l G J a W w R Q A A A B I F o y H 9 q U u U H f T F f r A T 4 u r x R 4 i I w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9A4DEA782C541808565250FE29204" ma:contentTypeVersion="3" ma:contentTypeDescription="Create a new document." ma:contentTypeScope="" ma:versionID="77a13778b9d94c40e8e229b4ffc072a5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6B4CA-2926-45F3-88DE-F549DC4DFE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4C8E48-DA54-4BBF-8F51-E67917E809C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a29cfd41-f262-4a4e-9dbf-f9e40f5ed1c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08C77D6-F6C6-4F8E-9A92-4FF3C821159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CB9F555-7E8D-4D5F-8229-A9863A2053F1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6</vt:i4>
      </vt:variant>
    </vt:vector>
  </HeadingPairs>
  <TitlesOfParts>
    <vt:vector size="57" baseType="lpstr">
      <vt:lpstr>IHL CITY-ICD LIST</vt:lpstr>
      <vt:lpstr>Ahmedabad</vt:lpstr>
      <vt:lpstr>Ankleshwar</vt:lpstr>
      <vt:lpstr>Aurangabad</vt:lpstr>
      <vt:lpstr>Bangalore</vt:lpstr>
      <vt:lpstr>Baroda - Vadodara</vt:lpstr>
      <vt:lpstr>Dadri</vt:lpstr>
      <vt:lpstr>Durgapur</vt:lpstr>
      <vt:lpstr>Faridabad</vt:lpstr>
      <vt:lpstr>Gurgaon</vt:lpstr>
      <vt:lpstr>Hyderabad</vt:lpstr>
      <vt:lpstr>Jaipur</vt:lpstr>
      <vt:lpstr>Jodhpur</vt:lpstr>
      <vt:lpstr>Kanpur</vt:lpstr>
      <vt:lpstr>Ludhiana</vt:lpstr>
      <vt:lpstr>Mandideep</vt:lpstr>
      <vt:lpstr>Moradabad</vt:lpstr>
      <vt:lpstr>Mulund</vt:lpstr>
      <vt:lpstr>Nagpur</vt:lpstr>
      <vt:lpstr>New Delhi</vt:lpstr>
      <vt:lpstr>Patparganj</vt:lpstr>
      <vt:lpstr>Tihi</vt:lpstr>
      <vt:lpstr>Pune</vt:lpstr>
      <vt:lpstr>Ratlam</vt:lpstr>
      <vt:lpstr>Sanand</vt:lpstr>
      <vt:lpstr>Surat</vt:lpstr>
      <vt:lpstr>Tarapur</vt:lpstr>
      <vt:lpstr>Panki</vt:lpstr>
      <vt:lpstr>Sonipat</vt:lpstr>
      <vt:lpstr>Piyala</vt:lpstr>
      <vt:lpstr>Sahnewal</vt:lpstr>
      <vt:lpstr>Tumb</vt:lpstr>
      <vt:lpstr>Pant Nagar</vt:lpstr>
      <vt:lpstr>Jattipur</vt:lpstr>
      <vt:lpstr>Chawa Pail</vt:lpstr>
      <vt:lpstr>Birgunj</vt:lpstr>
      <vt:lpstr>Khatuwas</vt:lpstr>
      <vt:lpstr>Palwal</vt:lpstr>
      <vt:lpstr>ICP Biratnagar</vt:lpstr>
      <vt:lpstr>ICP Bhairawaha</vt:lpstr>
      <vt:lpstr>Kila Raipur</vt:lpstr>
      <vt:lpstr>Agra</vt:lpstr>
      <vt:lpstr>Barhi</vt:lpstr>
      <vt:lpstr>Rewari</vt:lpstr>
      <vt:lpstr>Siliguri </vt:lpstr>
      <vt:lpstr>Borkhedi</vt:lpstr>
      <vt:lpstr>Modinagar</vt:lpstr>
      <vt:lpstr>Pali</vt:lpstr>
      <vt:lpstr>Powarkheda</vt:lpstr>
      <vt:lpstr>Thimmapur</vt:lpstr>
      <vt:lpstr>Viramgam</vt:lpstr>
      <vt:lpstr>'IHL CITY-ICD LIST'!OLE_LINK1</vt:lpstr>
      <vt:lpstr>Aurangabad!Print_Area</vt:lpstr>
      <vt:lpstr>Birgunj!Print_Area</vt:lpstr>
      <vt:lpstr>'ICP Bhairawaha'!Print_Area</vt:lpstr>
      <vt:lpstr>'ICP Biratnagar'!Print_Area</vt:lpstr>
      <vt:lpstr>'IHL CITY-ICD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DIVECHA (IB-DOC-CSV-OIPL/BBY)</dc:creator>
  <cp:lastModifiedBy>AKSHAY DIVECHA (IB-DOC-CSV-OIPL/BBY)</cp:lastModifiedBy>
  <cp:lastPrinted>2019-05-08T03:57:43Z</cp:lastPrinted>
  <dcterms:created xsi:type="dcterms:W3CDTF">2018-05-10T09:09:17Z</dcterms:created>
  <dcterms:modified xsi:type="dcterms:W3CDTF">2026-07-17T06:40:07Z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0x010100DA49A4DEA782C541808565250FE29204</vt:lpwstr>
  </property>
  <property fmtid="{D5CDD505-2E9C-101B-9397-08002B2CF9AE}" pid="3" name="MSIP_Label_417a5ef8-8625-4b43-8979-e8fc3ba44a98_Enabled">
    <vt:lpwstr>true</vt:lpwstr>
  </property>
  <property fmtid="{D5CDD505-2E9C-101B-9397-08002B2CF9AE}" pid="4" name="MSIP_Label_417a5ef8-8625-4b43-8979-e8fc3ba44a98_SetDate">
    <vt:lpwstr>2023-05-26T05:25:50Z</vt:lpwstr>
  </property>
  <property fmtid="{D5CDD505-2E9C-101B-9397-08002B2CF9AE}" pid="5" name="MSIP_Label_417a5ef8-8625-4b43-8979-e8fc3ba44a98_Method">
    <vt:lpwstr>Standard</vt:lpwstr>
  </property>
  <property fmtid="{D5CDD505-2E9C-101B-9397-08002B2CF9AE}" pid="6" name="MSIP_Label_417a5ef8-8625-4b43-8979-e8fc3ba44a98_Name">
    <vt:lpwstr>Restricted</vt:lpwstr>
  </property>
  <property fmtid="{D5CDD505-2E9C-101B-9397-08002B2CF9AE}" pid="7" name="MSIP_Label_417a5ef8-8625-4b43-8979-e8fc3ba44a98_SiteId">
    <vt:lpwstr>7851b4cc-2c5c-459f-96d9-16731d6b4ca4</vt:lpwstr>
  </property>
  <property fmtid="{D5CDD505-2E9C-101B-9397-08002B2CF9AE}" pid="8" name="MSIP_Label_417a5ef8-8625-4b43-8979-e8fc3ba44a98_ActionId">
    <vt:lpwstr>ddffe84f-bd7c-4d32-b926-096f577694d7</vt:lpwstr>
  </property>
  <property fmtid="{D5CDD505-2E9C-101B-9397-08002B2CF9AE}" pid="9" name="MSIP_Label_417a5ef8-8625-4b43-8979-e8fc3ba44a98_ContentBits">
    <vt:lpwstr>0</vt:lpwstr>
  </property>
</Properties>
</file>